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47" documentId="8_{E89E16C7-9370-4B9E-A6BC-22246EC86229}" xr6:coauthVersionLast="47" xr6:coauthVersionMax="47" xr10:uidLastSave="{D3ADDEAE-68D3-4F61-891F-CAB3A138E6E6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B29" i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9" i="5"/>
  <c r="J25" i="5"/>
  <c r="J20" i="5"/>
  <c r="J23" i="5"/>
  <c r="J32" i="5"/>
  <c r="J37" i="5"/>
  <c r="J28" i="5"/>
  <c r="J30" i="5"/>
  <c r="J39" i="5"/>
  <c r="J18" i="5"/>
  <c r="J26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2" i="5"/>
  <c r="C18" i="5"/>
  <c r="C20" i="5"/>
  <c r="C22" i="5"/>
  <c r="C27" i="5"/>
  <c r="C33" i="5"/>
  <c r="C21" i="5"/>
  <c r="C19" i="5"/>
  <c r="C30" i="5"/>
  <c r="C26" i="5"/>
  <c r="C25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1" i="5"/>
  <c r="A14" i="4"/>
  <c r="A28" i="1"/>
  <c r="B28" i="1"/>
  <c r="A14" i="1"/>
  <c r="B14" i="1"/>
  <c r="A15" i="4"/>
  <c r="J54" i="2"/>
  <c r="J30" i="2"/>
  <c r="J28" i="2"/>
  <c r="J45" i="2"/>
  <c r="J44" i="2"/>
  <c r="J51" i="2"/>
  <c r="J57" i="2"/>
  <c r="J33" i="2"/>
  <c r="J39" i="2"/>
  <c r="J48" i="2"/>
  <c r="J60" i="2"/>
  <c r="J43" i="2"/>
  <c r="J53" i="2"/>
  <c r="J56" i="2"/>
  <c r="J36" i="2"/>
  <c r="J34" i="2"/>
  <c r="J42" i="2"/>
  <c r="J49" i="2"/>
  <c r="J35" i="2"/>
  <c r="J24" i="2"/>
  <c r="J19" i="2"/>
  <c r="J46" i="2"/>
  <c r="J23" i="2"/>
  <c r="J59" i="2"/>
  <c r="J21" i="2"/>
  <c r="J38" i="2"/>
  <c r="J58" i="2"/>
  <c r="J50" i="2"/>
  <c r="J31" i="2"/>
  <c r="J47" i="2"/>
  <c r="J25" i="2"/>
  <c r="J41" i="2"/>
  <c r="J61" i="2"/>
  <c r="J26" i="2"/>
  <c r="J29" i="2"/>
  <c r="J5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8" i="2"/>
  <c r="C28" i="2"/>
  <c r="C36" i="2"/>
  <c r="C27" i="2"/>
  <c r="C18" i="2"/>
  <c r="C25" i="2"/>
  <c r="C22" i="2"/>
  <c r="C23" i="2"/>
  <c r="C26" i="2"/>
  <c r="C34" i="2"/>
  <c r="C39" i="2"/>
  <c r="C19" i="2"/>
  <c r="C32" i="2"/>
  <c r="C37" i="2"/>
  <c r="C24" i="2"/>
  <c r="C35" i="2"/>
  <c r="C33" i="2"/>
  <c r="C31" i="2"/>
  <c r="C20" i="2"/>
  <c r="C29" i="2"/>
  <c r="C30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18" i="5"/>
  <c r="L21" i="5"/>
  <c r="L26" i="5"/>
  <c r="L37" i="5"/>
  <c r="L30" i="5"/>
  <c r="L39" i="5"/>
  <c r="L32" i="5"/>
  <c r="L22" i="5"/>
  <c r="L36" i="6"/>
  <c r="F40" i="5" s="1"/>
  <c r="M33" i="3"/>
  <c r="L15" i="6"/>
  <c r="F24" i="5" s="1"/>
  <c r="M32" i="3"/>
  <c r="L32" i="7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27" i="3"/>
  <c r="M37" i="5" l="1"/>
  <c r="T37" i="3" s="1"/>
  <c r="M30" i="5"/>
  <c r="T30" i="3" s="1"/>
  <c r="M22" i="5"/>
  <c r="M39" i="5"/>
  <c r="M28" i="5"/>
  <c r="T27" i="3" s="1"/>
  <c r="M32" i="5"/>
  <c r="M26" i="5"/>
  <c r="M18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0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19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1" i="5" s="1"/>
  <c r="L20" i="6"/>
  <c r="F20" i="5" s="1"/>
  <c r="L19" i="6"/>
  <c r="F18" i="5" s="1"/>
  <c r="L16" i="6"/>
  <c r="F23" i="5" s="1"/>
  <c r="L30" i="6"/>
  <c r="F28" i="5" s="1"/>
  <c r="L29" i="6"/>
  <c r="F29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29" i="1"/>
  <c r="F29" i="1" s="1"/>
  <c r="G29" i="1"/>
  <c r="H29" i="1"/>
  <c r="I29" i="1"/>
  <c r="J29" i="1"/>
  <c r="K29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3" i="1"/>
  <c r="B33" i="1"/>
  <c r="A30" i="1"/>
  <c r="B30" i="1"/>
  <c r="A21" i="1"/>
  <c r="B21" i="1"/>
  <c r="A24" i="1"/>
  <c r="B24" i="1"/>
  <c r="A17" i="1"/>
  <c r="B17" i="1"/>
  <c r="A31" i="1"/>
  <c r="B31" i="1"/>
  <c r="A20" i="1"/>
  <c r="B20" i="1"/>
  <c r="A27" i="1"/>
  <c r="B27" i="1"/>
  <c r="A15" i="1"/>
  <c r="B15" i="1"/>
  <c r="A19" i="1"/>
  <c r="B19" i="1"/>
  <c r="A23" i="1"/>
  <c r="B23" i="1"/>
  <c r="A34" i="1"/>
  <c r="B34" i="1"/>
  <c r="A18" i="1"/>
  <c r="B18" i="1"/>
  <c r="A26" i="1"/>
  <c r="B26" i="1"/>
  <c r="A35" i="1"/>
  <c r="B35" i="1"/>
  <c r="A25" i="1"/>
  <c r="B25" i="1"/>
  <c r="A32" i="1"/>
  <c r="B32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4" i="1"/>
  <c r="F34" i="1" s="1"/>
  <c r="G34" i="1"/>
  <c r="H34" i="1"/>
  <c r="I34" i="1"/>
  <c r="J34" i="1"/>
  <c r="K34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5" i="1"/>
  <c r="F35" i="1" s="1"/>
  <c r="G35" i="1"/>
  <c r="H35" i="1"/>
  <c r="I35" i="1"/>
  <c r="J35" i="1"/>
  <c r="K35" i="1"/>
  <c r="E25" i="1"/>
  <c r="F25" i="1" s="1"/>
  <c r="G25" i="1"/>
  <c r="H25" i="1"/>
  <c r="I25" i="1"/>
  <c r="J25" i="1"/>
  <c r="K25" i="1"/>
  <c r="E32" i="1"/>
  <c r="F32" i="1" s="1"/>
  <c r="G32" i="1"/>
  <c r="H32" i="1"/>
  <c r="I32" i="1"/>
  <c r="J32" i="1"/>
  <c r="K32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3" i="1"/>
  <c r="F33" i="1" s="1"/>
  <c r="G33" i="1"/>
  <c r="H33" i="1"/>
  <c r="I33" i="1"/>
  <c r="J33" i="1"/>
  <c r="K33" i="1"/>
  <c r="I22" i="1"/>
  <c r="K22" i="1"/>
  <c r="J22" i="1"/>
  <c r="H22" i="1"/>
  <c r="G22" i="1"/>
  <c r="E22" i="1"/>
  <c r="E30" i="2" l="1"/>
  <c r="L32" i="2"/>
  <c r="L45" i="2"/>
  <c r="E37" i="2"/>
  <c r="L20" i="2"/>
  <c r="E24" i="2"/>
  <c r="L39" i="2"/>
  <c r="E29" i="2"/>
  <c r="L37" i="2"/>
  <c r="L43" i="2"/>
  <c r="E38" i="2"/>
  <c r="L57" i="2"/>
  <c r="L54" i="2"/>
  <c r="L36" i="2"/>
  <c r="E20" i="2"/>
  <c r="L44" i="2"/>
  <c r="L52" i="2"/>
  <c r="L33" i="2"/>
  <c r="L51" i="2"/>
  <c r="L28" i="2"/>
  <c r="L30" i="2"/>
  <c r="L22" i="2"/>
  <c r="L27" i="2"/>
  <c r="L38" i="2"/>
  <c r="E26" i="2"/>
  <c r="E33" i="2"/>
  <c r="L35" i="2"/>
  <c r="E28" i="2"/>
  <c r="E32" i="2"/>
  <c r="E27" i="2"/>
  <c r="E36" i="2"/>
  <c r="E39" i="2"/>
  <c r="E35" i="2"/>
  <c r="L53" i="2"/>
  <c r="L55" i="2"/>
  <c r="E31" i="2"/>
  <c r="E19" i="2"/>
  <c r="E34" i="2"/>
  <c r="E18" i="2"/>
  <c r="E23" i="2"/>
  <c r="E21" i="2"/>
  <c r="L21" i="2"/>
  <c r="L46" i="2"/>
  <c r="L42" i="2"/>
  <c r="L61" i="2"/>
  <c r="L23" i="2"/>
  <c r="L48" i="2"/>
  <c r="L29" i="2"/>
  <c r="L24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29" i="1"/>
  <c r="F30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2" i="1"/>
  <c r="L46" i="1"/>
  <c r="F50" i="2" s="1"/>
  <c r="L42" i="1"/>
  <c r="L30" i="1"/>
  <c r="L47" i="1"/>
  <c r="F51" i="2" s="1"/>
  <c r="L43" i="1"/>
  <c r="F47" i="2" s="1"/>
  <c r="L39" i="1"/>
  <c r="F43" i="2" s="1"/>
  <c r="L21" i="1"/>
  <c r="L27" i="1"/>
  <c r="L31" i="1"/>
  <c r="L24" i="1"/>
  <c r="L35" i="1"/>
  <c r="L20" i="1"/>
  <c r="L34" i="1"/>
  <c r="L15" i="1"/>
  <c r="L17" i="1"/>
  <c r="L33" i="1"/>
  <c r="F46" i="2" l="1"/>
  <c r="E46" i="3" s="1"/>
  <c r="F29" i="2"/>
  <c r="M44" i="2"/>
  <c r="M54" i="2"/>
  <c r="O33" i="3"/>
  <c r="O19" i="3"/>
  <c r="M28" i="2"/>
  <c r="F20" i="2"/>
  <c r="F33" i="2"/>
  <c r="M33" i="2"/>
  <c r="M51" i="2"/>
  <c r="M30" i="2"/>
  <c r="M57" i="2"/>
  <c r="M45" i="2"/>
  <c r="F38" i="2"/>
  <c r="F23" i="2"/>
  <c r="M38" i="2"/>
  <c r="F24" i="2"/>
  <c r="F19" i="2"/>
  <c r="F26" i="2"/>
  <c r="F21" i="2"/>
  <c r="F28" i="2"/>
  <c r="F39" i="2"/>
  <c r="M35" i="2"/>
  <c r="F37" i="2"/>
  <c r="F36" i="2"/>
  <c r="F18" i="2"/>
  <c r="F34" i="2"/>
  <c r="F31" i="2"/>
  <c r="F32" i="2"/>
  <c r="F35" i="2"/>
  <c r="F27" i="2"/>
  <c r="M59" i="2"/>
  <c r="M23" i="2"/>
  <c r="M48" i="2"/>
  <c r="M42" i="2"/>
  <c r="M36" i="2"/>
  <c r="M46" i="2"/>
  <c r="M34" i="2"/>
  <c r="M53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6" i="2"/>
  <c r="M82" i="2"/>
  <c r="M43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9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<sst xmlns="http://schemas.openxmlformats.org/spreadsheetml/2006/main" count="9779" uniqueCount="207">
  <si>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</si>
  <si>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</si>
  <si>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</si>
  <si>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</si>
  <si>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</si>
  <si>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</si>
  <si>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</si>
  <si>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</si>
  <si>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</si>
  <si>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</si>
  <si>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</si>
  <si>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</si>
  <si>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</si>
  <si>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</si>
  <si>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</si>
  <si>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</si>
  <si>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</si>
  <si>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</si>
  <si>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</si>
  <si>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</si>
  <si>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</si>
  <si>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</si>
  <si>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</si>
  <si>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</si>
  <si>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</si>
  <si>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</si>
  <si>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</si>
  <si>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</si>
  <si>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</si>
  <si>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</si>
  <si>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</si>
  <si>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</si>
  <si>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</si>
  <si>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</si>
  <si>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</si>
  <si>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</si>
  <si>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</si>
  <si>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</si>
  <si>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</si>
  <si>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</si>
  <si>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</si>
  <si>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</si>
  <si>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</si>
  <si>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</si>
  <si>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</si>
  <si>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</si>
  <si>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</si>
  <si>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</si>
  <si>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</si>
  <si>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</si>
  <si>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</si>
  <si>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</si>
  <si>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</si>
  <si>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</si>
  <si>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</si>
  <si>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</si>
  <si>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</si>
  <si>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</si>
  <si>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</si>
  <si>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</si>
  <si>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</si>
  <si>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</si>
  <si>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</si>
  <si>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</si>
  <si>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</si>
  <si>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</si>
  <si>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</si>
  <si>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</si>
  <si>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</si>
  <si>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</si>
  <si>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</si>
  <si>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</si>
  <si>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</si>
  <si>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</si>
  <si>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</si>
  <si>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</si>
  <si>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</si>
  <si>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</si>
  <si>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</si>
  <si>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</si>
  <si>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</si>
  <si>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</si>
  <si>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</si>
  <si>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</si>
  <si>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</si>
  <si>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</si>
  <si>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</si>
  <si>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</si>
  <si>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</si>
  <si>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</si>
  <si>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</si>
  <si>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</si>
  <si>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</si>
  <si>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</si>
  <si>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</si>
  <si>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</si>
  <si>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</si>
  <si>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</si>
  <si>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</si>
  <si>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</si>
  <si>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</si>
  <si>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</si>
  <si>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</si>
  <si>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</si>
  <si>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</si>
  <si>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</si>
  <si>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</si>
  <si>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</si>
  <si>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</si>
  <si>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</si>
  <si>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</si>
  <si>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</si>
  <si>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</si>
  <si>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</si>
  <si>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</si>
  <si>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</si>
  <si>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</si>
  <si>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</si>
  <si>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</si>
  <si>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</si>
  <si>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</si>
  <si>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</si>
  <si>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</si>
  <si>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</si>
  <si>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</si>
  <si>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</si>
  <si>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</si>
  <si>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</si>
  <si>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</si>
  <si>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</si>
  <si>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</si>
  <si>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</si>
  <si>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</si>
  <si>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</si>
  <si>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</si>
  <si>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</si>
  <si>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</si>
  <si>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</si>
  <si>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</si>
  <si>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</si>
  <si>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</si>
  <si>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</si>
  <si>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</si>
  <si>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</si>
  <si>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</si>
  <si>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</si>
  <si>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</si>
  <si>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</si>
  <si>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</si>
  <si>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</si>
  <si>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</si>
  <si>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</si>
  <si>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</si>
  <si>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</si>
  <si>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</si>
  <si>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</si>
  <si>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</si>
  <si>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</si>
  <si>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</si>
  <si>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</si>
  <si>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</si>
  <si>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</si>
  <si>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</si>
  <si>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</si>
  <si>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</si>
  <si>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</si>
  <si>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</si>
  <si>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</si>
  <si>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</si>
  <si>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</si>
  <si>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</si>
  <si>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Suhl Jr WC</t>
  </si>
  <si>
    <t>Marley Bowden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</si>
  <si>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</si>
  <si>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</si>
  <si>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</si>
  <si>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</si>
  <si>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</si>
  <si>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</si>
  <si>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</si>
  <si>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</si>
  <si>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52</t>
  </si>
  <si>
    <t>Event 53</t>
  </si>
  <si>
    <t>Event 76</t>
  </si>
  <si>
    <t>Event 81</t>
  </si>
  <si>
    <t>Jr Pan Ams</t>
  </si>
  <si>
    <t>Event 84</t>
  </si>
  <si>
    <t>Kolo KZR Cup 1</t>
  </si>
  <si>
    <t>Kolo KZR Cup 2</t>
  </si>
  <si>
    <t>Event 54</t>
  </si>
  <si>
    <t>Event 55</t>
  </si>
  <si>
    <t>Event 48</t>
  </si>
  <si>
    <t>Event 49</t>
  </si>
  <si>
    <t>Mpls 2</t>
  </si>
  <si>
    <t>Mpls 1</t>
  </si>
  <si>
    <t>September 15, 2025</t>
  </si>
  <si>
    <t>Event 78</t>
  </si>
  <si>
    <t>Event 79</t>
  </si>
  <si>
    <t>Event 80</t>
  </si>
  <si>
    <t>Event 85</t>
  </si>
  <si>
    <t>Event 86</t>
  </si>
  <si>
    <t>Event 87</t>
  </si>
  <si>
    <t>September</t>
  </si>
  <si>
    <t>China WC</t>
  </si>
  <si>
    <t>Zippy Open 1</t>
  </si>
  <si>
    <t>Zippy Open 2</t>
  </si>
  <si>
    <t>Gavin Perkowski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</si>
</sst>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95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X50"/>
  <sheetViews>
    <sheetView zoomScale="99" zoomScaleNormal="99" zoomScaleSheetLayoutView="99" workbookViewId="0">
      <selection activeCell="J41" sqref="J41"/>
    </sheetView>
  </sheetViews>
  <sheetFormatPr defaultRowHeight="14.5" x14ac:dyDescent="0.35"/>
  <cols>
    <col min="4" max="4" width="19.54296875" customWidth="1"/>
    <col min="14" max="14" width="8.6328125" customWidth="1"/>
  </cols>
  <sheetData>
    <row r="1" spans="1:76" ht="18.5" x14ac:dyDescent="0.45">
      <c r="B1" s="1" t="s">
        <v>0</v>
      </c>
    </row>
    <row r="2" spans="1:76" ht="18.5" x14ac:dyDescent="0.45">
      <c r="B2" s="1" t="s">
        <v>1</v>
      </c>
    </row>
    <row r="3" spans="1:76" x14ac:dyDescent="0.35">
      <c r="B3" s="2" t="str">
        <f>Summary!B2</f>
        <v>September 15, 2025</v>
      </c>
    </row>
    <row r="5" spans="1:7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6" x14ac:dyDescent="0.35">
      <c r="B7" s="102" t="s">
        <v>4</v>
      </c>
      <c r="C7" s="102"/>
      <c r="D7" s="102"/>
      <c r="E7" s="103"/>
      <c r="F7" s="6">
        <v>625</v>
      </c>
      <c r="I7" s="5"/>
    </row>
    <row r="10" spans="1:76" ht="18.5" x14ac:dyDescent="0.45">
      <c r="C10" s="7" t="s">
        <v>5</v>
      </c>
    </row>
    <row r="11" spans="1:7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 t="s">
        <v>15</v>
      </c>
      <c r="BT11" s="64" t="s">
        <v>15</v>
      </c>
      <c r="BU11" s="64" t="s">
        <v>15</v>
      </c>
      <c r="BV11" s="64" t="s">
        <v>15</v>
      </c>
      <c r="BW11" s="64" t="s">
        <v>15</v>
      </c>
      <c r="BX11" s="64" t="s">
        <v>15</v>
      </c>
    </row>
    <row r="12" spans="1:7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146</v>
      </c>
      <c r="BA12" s="64" t="s">
        <v>146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40</v>
      </c>
      <c r="BG12" s="64" t="s">
        <v>40</v>
      </c>
      <c r="BH12" s="64" t="s">
        <v>40</v>
      </c>
      <c r="BI12" s="64" t="s">
        <v>41</v>
      </c>
      <c r="BJ12" s="64" t="s">
        <v>41</v>
      </c>
      <c r="BK12" s="64" t="s">
        <v>41</v>
      </c>
      <c r="BL12" s="64" t="s">
        <v>41</v>
      </c>
      <c r="BM12" s="64" t="s">
        <v>42</v>
      </c>
      <c r="BN12" s="64" t="s">
        <v>42</v>
      </c>
      <c r="BO12" s="64" t="s">
        <v>43</v>
      </c>
      <c r="BP12" s="64" t="s">
        <v>43</v>
      </c>
      <c r="BQ12" s="64" t="s">
        <v>43</v>
      </c>
      <c r="BR12" s="64" t="s">
        <v>202</v>
      </c>
      <c r="BS12" s="64" t="s">
        <v>16</v>
      </c>
      <c r="BT12" s="64" t="s">
        <v>16</v>
      </c>
      <c r="BU12" s="64" t="s">
        <v>16</v>
      </c>
      <c r="BV12" s="64" t="s">
        <v>16</v>
      </c>
      <c r="BW12" s="64" t="s">
        <v>16</v>
      </c>
      <c r="BX12" s="64" t="s">
        <v>16</v>
      </c>
    </row>
    <row r="13" spans="1:7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122</v>
      </c>
      <c r="P13" s="64" t="s">
        <v>121</v>
      </c>
      <c r="Q13" s="64" t="s">
        <v>54</v>
      </c>
      <c r="R13" s="64" t="s">
        <v>55</v>
      </c>
      <c r="S13" s="64" t="s">
        <v>56</v>
      </c>
      <c r="T13" s="64" t="s">
        <v>57</v>
      </c>
      <c r="U13" s="64" t="s">
        <v>54</v>
      </c>
      <c r="V13" s="64" t="s">
        <v>49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136</v>
      </c>
      <c r="AQ13" s="64" t="s">
        <v>137</v>
      </c>
      <c r="AR13" s="64" t="s">
        <v>54</v>
      </c>
      <c r="AS13" s="64" t="s">
        <v>55</v>
      </c>
      <c r="AT13" s="64" t="s">
        <v>143</v>
      </c>
      <c r="AU13" s="64" t="s">
        <v>143</v>
      </c>
      <c r="AV13" s="64" t="s">
        <v>144</v>
      </c>
      <c r="AW13" s="64" t="s">
        <v>144</v>
      </c>
      <c r="AX13" s="64" t="s">
        <v>50</v>
      </c>
      <c r="AY13" s="64" t="s">
        <v>148</v>
      </c>
      <c r="AZ13" s="64" t="s">
        <v>78</v>
      </c>
      <c r="BA13" s="64" t="s">
        <v>147</v>
      </c>
      <c r="BB13" s="64" t="s">
        <v>159</v>
      </c>
      <c r="BC13" s="64" t="s">
        <v>150</v>
      </c>
      <c r="BD13" s="64" t="s">
        <v>150</v>
      </c>
      <c r="BE13" s="64" t="s">
        <v>151</v>
      </c>
      <c r="BF13" s="64" t="s">
        <v>55</v>
      </c>
      <c r="BG13" s="64" t="s">
        <v>54</v>
      </c>
      <c r="BH13" s="64" t="s">
        <v>171</v>
      </c>
      <c r="BI13" s="64" t="s">
        <v>54</v>
      </c>
      <c r="BJ13" s="64" t="s">
        <v>52</v>
      </c>
      <c r="BK13" s="64" t="s">
        <v>176</v>
      </c>
      <c r="BL13" s="64" t="s">
        <v>177</v>
      </c>
      <c r="BM13" s="64" t="s">
        <v>179</v>
      </c>
      <c r="BN13" s="64" t="s">
        <v>180</v>
      </c>
      <c r="BO13" s="64" t="s">
        <v>53</v>
      </c>
      <c r="BP13" s="64" t="s">
        <v>185</v>
      </c>
      <c r="BQ13" s="64" t="s">
        <v>55</v>
      </c>
      <c r="BR13" s="64" t="s">
        <v>204</v>
      </c>
      <c r="BS13" s="64" t="s">
        <v>183</v>
      </c>
      <c r="BT13" s="64" t="s">
        <v>178</v>
      </c>
      <c r="BU13" s="64" t="s">
        <v>196</v>
      </c>
      <c r="BV13" s="64" t="s">
        <v>197</v>
      </c>
      <c r="BW13" s="64" t="s">
        <v>198</v>
      </c>
      <c r="BX13" s="64" t="s">
        <v>184</v>
      </c>
    </row>
    <row r="14" spans="1:76" x14ac:dyDescent="0.35">
      <c r="A14" t="str">
        <f>IF(D14="","",(RIGHT(D14,LEN(D14)-SEARCH(" ",D14,1))))</f>
        <v>Adkins</v>
      </c>
      <c r="B14" t="str">
        <f>IF(D14="","",(LEFT(D14,SEARCH(" ",D14,1))))</f>
        <v xml:space="preserve">Sam </v>
      </c>
      <c r="C14" s="12">
        <v>23</v>
      </c>
      <c r="D14" t="s">
        <v>145</v>
      </c>
      <c r="E14" s="12">
        <f>IF(COUNT(N14:BX14)=0,"", COUNT(N14:BX14))</f>
        <v>7</v>
      </c>
      <c r="F14" s="12">
        <f>_xlfn.IFS(E14="","",E14=1,1,E14=2,2,E14=3,3,E14=4,4,E14=5,5,E14&gt;5,5)</f>
        <v>5</v>
      </c>
      <c r="G14" s="71">
        <f>IFERROR(LARGE((N14:BX14),1),"")</f>
        <v>627.29999999999995</v>
      </c>
      <c r="H14" s="71">
        <f>IFERROR(LARGE((N14:BX14),2),"")</f>
        <v>626.1</v>
      </c>
      <c r="I14" s="71">
        <f>IFERROR(LARGE((N14:BX14),3),"")</f>
        <v>624.29999999999995</v>
      </c>
      <c r="J14" s="71">
        <f>IFERROR(LARGE((N14:BX14),4),"")</f>
        <v>623.5</v>
      </c>
      <c r="K14" s="71">
        <f>IFERROR(LARGE((N14:BX14),5),"")</f>
        <v>623</v>
      </c>
      <c r="L14" s="72">
        <f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>
        <v>626.1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>
        <v>623</v>
      </c>
      <c r="BD14" s="12">
        <v>623.5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>
        <v>627.29999999999995</v>
      </c>
      <c r="BL14" s="12">
        <v>622.29999999999995</v>
      </c>
      <c r="BM14" s="12">
        <v>614.5</v>
      </c>
      <c r="BN14" s="12">
        <v>624.29999999999995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</row>
    <row r="15" spans="1:76" x14ac:dyDescent="0.35">
      <c r="A15" t="str">
        <f>IF(D15="","",(RIGHT(D15,LEN(D15)-SEARCH(" ",D15,1))))</f>
        <v>Barnick</v>
      </c>
      <c r="B15" t="str">
        <f>IF(D15="","",(LEFT(D15,SEARCH(" ",D15,1))))</f>
        <v xml:space="preserve">Gavin </v>
      </c>
      <c r="C15" s="12">
        <v>12</v>
      </c>
      <c r="D15" t="s">
        <v>69</v>
      </c>
      <c r="E15" s="12">
        <f>IF(COUNT(N15:BX15)=0,"", COUNT(N15:BX15))</f>
        <v>12</v>
      </c>
      <c r="F15" s="12">
        <f>_xlfn.IFS(E15="","",E15=1,1,E15=2,2,E15=3,3,E15=4,4,E15=5,5,E15&gt;5,5)</f>
        <v>5</v>
      </c>
      <c r="G15" s="71">
        <f>IFERROR(LARGE((N15:BX15),1),"")</f>
        <v>632.70000000000005</v>
      </c>
      <c r="H15" s="71">
        <f>IFERROR(LARGE((N15:BX15),2),"")</f>
        <v>631</v>
      </c>
      <c r="I15" s="71">
        <f>IFERROR(LARGE((N15:BX15),3),"")</f>
        <v>630.29999999999995</v>
      </c>
      <c r="J15" s="71">
        <f>IFERROR(LARGE((N15:BX15),4),"")</f>
        <v>628.9</v>
      </c>
      <c r="K15" s="71">
        <f>IFERROR(LARGE((N15:BX15),5),"")</f>
        <v>628.70000000000005</v>
      </c>
      <c r="L15" s="72">
        <f>IFERROR(AVERAGEIF(G15:K15,"&gt;0"),"")</f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>
        <v>626</v>
      </c>
      <c r="AA15" s="12">
        <v>628.70000000000005</v>
      </c>
      <c r="AB15" s="12">
        <v>628.70000000000005</v>
      </c>
      <c r="AC15" s="12">
        <v>630.29999999999995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>
        <v>623.9</v>
      </c>
      <c r="AR15" s="12" t="s">
        <v>12</v>
      </c>
      <c r="AS15" s="12" t="s">
        <v>12</v>
      </c>
      <c r="AT15" s="12">
        <v>628.9</v>
      </c>
      <c r="AU15" s="12">
        <v>632.70000000000005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>
        <v>628.4</v>
      </c>
      <c r="BK15" s="12" t="s">
        <v>12</v>
      </c>
      <c r="BL15" s="12" t="s">
        <v>12</v>
      </c>
      <c r="BM15" s="12">
        <v>625.20000000000005</v>
      </c>
      <c r="BN15" s="12">
        <v>626</v>
      </c>
      <c r="BO15" s="12">
        <v>631</v>
      </c>
      <c r="BP15" s="12" t="s">
        <v>12</v>
      </c>
      <c r="BQ15" s="12">
        <v>628.4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</row>
    <row r="16" spans="1:76" x14ac:dyDescent="0.35">
      <c r="A16" t="str">
        <f>IF(D16="","",(RIGHT(D16,LEN(D16)-SEARCH(" ",D16,1))))</f>
        <v>Blanton</v>
      </c>
      <c r="B16" t="str">
        <f>IF(D16="","",(LEFT(D16,SEARCH(" ",D16,1))))</f>
        <v xml:space="preserve">John </v>
      </c>
      <c r="C16" s="12">
        <v>22</v>
      </c>
      <c r="D16" t="s">
        <v>117</v>
      </c>
      <c r="E16" s="12">
        <f>IF(COUNT(N16:BX16)=0,"", COUNT(N16:BX16))</f>
        <v>3</v>
      </c>
      <c r="F16" s="12">
        <f>_xlfn.IFS(E16="","",E16=1,1,E16=2,2,E16=3,3,E16=4,4,E16=5,5,E16&gt;5,5)</f>
        <v>3</v>
      </c>
      <c r="G16" s="71">
        <f>IFERROR(LARGE((N16:BX16),1),"")</f>
        <v>628.4</v>
      </c>
      <c r="H16" s="71">
        <f>IFERROR(LARGE((N16:BX16),2),"")</f>
        <v>627.4</v>
      </c>
      <c r="I16" s="71">
        <f>IFERROR(LARGE((N16:BX16),3),"")</f>
        <v>615</v>
      </c>
      <c r="J16" s="71" t="str">
        <f>IFERROR(LARGE((N16:BX16),4),"")</f>
        <v/>
      </c>
      <c r="K16" s="71" t="str">
        <f>IFERROR(LARGE((N16:BX16),5),"")</f>
        <v/>
      </c>
      <c r="L16" s="72">
        <f>IFERROR(AVERAGEIF(G16:K16,"&gt;0"),"")</f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627.4</v>
      </c>
      <c r="AC16" s="12">
        <v>628.4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615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</row>
    <row r="17" spans="1:76" x14ac:dyDescent="0.35">
      <c r="A17" t="str">
        <f>IF(D17="","",(RIGHT(D17,LEN(D17)-SEARCH(" ",D17,1))))</f>
        <v>Clark</v>
      </c>
      <c r="B17" t="str">
        <f>IF(D17="","",(LEFT(D17,SEARCH(" ",D17,1))))</f>
        <v xml:space="preserve">Levi </v>
      </c>
      <c r="C17" s="12">
        <v>7</v>
      </c>
      <c r="D17" t="s">
        <v>65</v>
      </c>
      <c r="E17" s="12">
        <f>IF(COUNT(N17:BX17)=0,"", COUNT(N17:BX17))</f>
        <v>15</v>
      </c>
      <c r="F17" s="12">
        <f>_xlfn.IFS(E17="","",E17=1,1,E17=2,2,E17=3,3,E17=4,4,E17=5,5,E17&gt;5,5)</f>
        <v>5</v>
      </c>
      <c r="G17" s="71">
        <f>IFERROR(LARGE((N17:BX17),1),"")</f>
        <v>628.70000000000005</v>
      </c>
      <c r="H17" s="71">
        <f>IFERROR(LARGE((N17:BX17),2),"")</f>
        <v>627.29999999999995</v>
      </c>
      <c r="I17" s="71">
        <f>IFERROR(LARGE((N17:BX17),3),"")</f>
        <v>627.20000000000005</v>
      </c>
      <c r="J17" s="71">
        <f>IFERROR(LARGE((N17:BX17),4),"")</f>
        <v>626.79999999999995</v>
      </c>
      <c r="K17" s="71">
        <f>IFERROR(LARGE((N17:BX17),5),"")</f>
        <v>626.6</v>
      </c>
      <c r="L17" s="72">
        <f>IFERROR(AVERAGEIF(G17:K17,"&gt;0"),"")</f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>
        <v>625.5</v>
      </c>
      <c r="X17" s="12">
        <v>627.20000000000005</v>
      </c>
      <c r="Y17" s="12">
        <v>626.4</v>
      </c>
      <c r="Z17" s="12">
        <v>620.79999999999995</v>
      </c>
      <c r="AA17" s="12">
        <v>624.4</v>
      </c>
      <c r="AB17" s="12">
        <v>623.6</v>
      </c>
      <c r="AC17" s="12">
        <v>628.70000000000005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>
        <v>626.29999999999995</v>
      </c>
      <c r="AI17" s="12">
        <v>626.6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626.79999999999995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622.70000000000005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 t="s">
        <v>12</v>
      </c>
      <c r="BK17" s="12">
        <v>622.1</v>
      </c>
      <c r="BL17" s="12">
        <v>627.29999999999995</v>
      </c>
      <c r="BM17" s="12">
        <v>620.29999999999995</v>
      </c>
      <c r="BN17" s="12">
        <v>622.6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</row>
    <row r="18" spans="1:76" x14ac:dyDescent="0.35">
      <c r="A18" t="str">
        <f>IF(D18="","",(RIGHT(D18,LEN(D18)-SEARCH(" ",D18,1))))</f>
        <v>Cover</v>
      </c>
      <c r="B18" t="str">
        <f>IF(D18="","",(LEFT(D18,SEARCH(" ",D18,1))))</f>
        <v xml:space="preserve">Chance </v>
      </c>
      <c r="C18" s="12">
        <v>16</v>
      </c>
      <c r="D18" t="s">
        <v>73</v>
      </c>
      <c r="E18" s="12">
        <f>IF(COUNT(N18:BX18)=0,"", COUNT(N18:BX18))</f>
        <v>7</v>
      </c>
      <c r="F18" s="12">
        <f>_xlfn.IFS(E18="","",E18=1,1,E18=2,2,E18=3,3,E18=4,4,E18=5,5,E18&gt;5,5)</f>
        <v>5</v>
      </c>
      <c r="G18" s="71">
        <f>IFERROR(LARGE((N18:BX18),1),"")</f>
        <v>621.9</v>
      </c>
      <c r="H18" s="71">
        <f>IFERROR(LARGE((N18:BX18),2),"")</f>
        <v>621.1</v>
      </c>
      <c r="I18" s="71">
        <f>IFERROR(LARGE((N18:BX18),3),"")</f>
        <v>618.9</v>
      </c>
      <c r="J18" s="71">
        <f>IFERROR(LARGE((N18:BX18),4),"")</f>
        <v>618.1</v>
      </c>
      <c r="K18" s="71">
        <f>IFERROR(LARGE((N18:BX18),5),"")</f>
        <v>616.5</v>
      </c>
      <c r="L18" s="72">
        <f>IFERROR(AVERAGEIF(G18:K18,"&gt;0"),"")</f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>
        <v>618.9</v>
      </c>
      <c r="T18" s="12" t="s">
        <v>12</v>
      </c>
      <c r="U18" s="12" t="s">
        <v>12</v>
      </c>
      <c r="V18" s="12" t="s">
        <v>12</v>
      </c>
      <c r="W18" s="12">
        <v>618.1</v>
      </c>
      <c r="X18" s="12">
        <v>621.1</v>
      </c>
      <c r="Y18" s="12" t="s">
        <v>12</v>
      </c>
      <c r="Z18" s="12" t="s">
        <v>12</v>
      </c>
      <c r="AA18" s="12" t="s">
        <v>12</v>
      </c>
      <c r="AB18" s="12">
        <v>616.5</v>
      </c>
      <c r="AC18" s="12">
        <v>621.9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>
        <v>606.5</v>
      </c>
      <c r="BN18" s="12">
        <v>612.5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</row>
    <row r="19" spans="1:76" x14ac:dyDescent="0.35">
      <c r="A19" t="str">
        <f>IF(D19="","",(RIGHT(D19,LEN(D19)-SEARCH(" ",D19,1))))</f>
        <v>Eddy</v>
      </c>
      <c r="B19" t="str">
        <f>IF(D19="","",(LEFT(D19,SEARCH(" ",D19,1))))</f>
        <v xml:space="preserve">Jared </v>
      </c>
      <c r="C19" s="12">
        <v>13</v>
      </c>
      <c r="D19" t="s">
        <v>70</v>
      </c>
      <c r="E19" s="12">
        <f>IF(COUNT(N19:BX19)=0,"", COUNT(N19:BX19))</f>
        <v>18</v>
      </c>
      <c r="F19" s="12">
        <f>_xlfn.IFS(E19="","",E19=1,1,E19=2,2,E19=3,3,E19=4,4,E19=5,5,E19&gt;5,5)</f>
        <v>5</v>
      </c>
      <c r="G19" s="71">
        <f>IFERROR(LARGE((N19:BX19),1),"")</f>
        <v>629.29999999999995</v>
      </c>
      <c r="H19" s="71">
        <f>IFERROR(LARGE((N19:BX19),2),"")</f>
        <v>628.20000000000005</v>
      </c>
      <c r="I19" s="71">
        <f>IFERROR(LARGE((N19:BX19),3),"")</f>
        <v>627.79999999999995</v>
      </c>
      <c r="J19" s="71">
        <f>IFERROR(LARGE((N19:BX19),4),"")</f>
        <v>627.4</v>
      </c>
      <c r="K19" s="71">
        <f>IFERROR(LARGE((N19:BX19),5),"")</f>
        <v>626.79999999999995</v>
      </c>
      <c r="L19" s="72">
        <f>IFERROR(AVERAGEIF(G19:K19,"&gt;0"),"")</f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>
        <v>626.6</v>
      </c>
      <c r="X19" s="12">
        <v>620.9</v>
      </c>
      <c r="Y19" s="12">
        <v>628.20000000000005</v>
      </c>
      <c r="Z19" s="12">
        <v>625.29999999999995</v>
      </c>
      <c r="AA19" s="12">
        <v>627.79999999999995</v>
      </c>
      <c r="AB19" s="12">
        <v>629.29999999999995</v>
      </c>
      <c r="AC19" s="12">
        <v>624.20000000000005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>
        <v>626.1</v>
      </c>
      <c r="AK19" s="12">
        <v>620.5</v>
      </c>
      <c r="AL19" s="12">
        <v>623.79999999999995</v>
      </c>
      <c r="AM19" s="12">
        <v>623.20000000000005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>
        <v>622.5</v>
      </c>
      <c r="AU19" s="12">
        <v>622.20000000000005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>
        <v>626.4</v>
      </c>
      <c r="BF19" s="12">
        <v>626.6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>
        <v>627.4</v>
      </c>
      <c r="BN19" s="12">
        <v>624.4</v>
      </c>
      <c r="BO19" s="12" t="s">
        <v>12</v>
      </c>
      <c r="BP19" s="12" t="s">
        <v>12</v>
      </c>
      <c r="BQ19" s="12">
        <v>626.79999999999995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</row>
    <row r="20" spans="1:76" x14ac:dyDescent="0.35">
      <c r="A20" t="str">
        <f>IF(D20="","",(RIGHT(D20,LEN(D20)-SEARCH(" ",D20,1))))</f>
        <v>Fiori</v>
      </c>
      <c r="B20" t="str">
        <f>IF(D20="","",(LEFT(D20,SEARCH(" ",D20,1))))</f>
        <v xml:space="preserve">Peter </v>
      </c>
      <c r="C20" s="12">
        <v>9</v>
      </c>
      <c r="D20" t="s">
        <v>67</v>
      </c>
      <c r="E20" s="12">
        <f>IF(COUNT(N20:BX20)=0,"", COUNT(N20:BX20))</f>
        <v>22</v>
      </c>
      <c r="F20" s="12">
        <f>_xlfn.IFS(E20="","",E20=1,1,E20=2,2,E20=3,3,E20=4,4,E20=5,5,E20&gt;5,5)</f>
        <v>5</v>
      </c>
      <c r="G20" s="71">
        <f>IFERROR(LARGE((N20:BX20),1),"")</f>
        <v>635.5</v>
      </c>
      <c r="H20" s="71">
        <f>IFERROR(LARGE((N20:BX20),2),"")</f>
        <v>634.9</v>
      </c>
      <c r="I20" s="71">
        <f>IFERROR(LARGE((N20:BX20),3),"")</f>
        <v>632.9</v>
      </c>
      <c r="J20" s="71">
        <f>IFERROR(LARGE((N20:BX20),4),"")</f>
        <v>632.1</v>
      </c>
      <c r="K20" s="71">
        <f>IFERROR(LARGE((N20:BX20),5),"")</f>
        <v>631.9</v>
      </c>
      <c r="L20" s="72">
        <f>IFERROR(AVERAGEIF(G20:K20,"&gt;0"),"")</f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630.20000000000005</v>
      </c>
      <c r="S20" s="12">
        <v>628.29999999999995</v>
      </c>
      <c r="T20" s="12" t="s">
        <v>12</v>
      </c>
      <c r="U20" s="12" t="s">
        <v>12</v>
      </c>
      <c r="V20" s="12" t="s">
        <v>12</v>
      </c>
      <c r="W20" s="12">
        <v>630.6</v>
      </c>
      <c r="X20" s="12">
        <v>628.79999999999995</v>
      </c>
      <c r="Y20" s="12">
        <v>626.9</v>
      </c>
      <c r="Z20" s="12">
        <v>619.79999999999995</v>
      </c>
      <c r="AA20" s="12">
        <v>628.29999999999995</v>
      </c>
      <c r="AB20" s="12">
        <v>625</v>
      </c>
      <c r="AC20" s="12">
        <v>629.70000000000005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>
        <v>635.5</v>
      </c>
      <c r="AK20" s="12">
        <v>628.4</v>
      </c>
      <c r="AL20" s="12">
        <v>632.9</v>
      </c>
      <c r="AM20" s="12">
        <v>631.9</v>
      </c>
      <c r="AN20" s="12" t="s">
        <v>12</v>
      </c>
      <c r="AO20" s="12" t="s">
        <v>12</v>
      </c>
      <c r="AP20" s="12">
        <v>621.9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>
        <v>630.1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>
        <v>623.79999999999995</v>
      </c>
      <c r="BF20" s="12">
        <v>629.9</v>
      </c>
      <c r="BG20" s="12" t="s">
        <v>12</v>
      </c>
      <c r="BH20" s="12" t="s">
        <v>12</v>
      </c>
      <c r="BI20" s="12" t="s">
        <v>12</v>
      </c>
      <c r="BJ20" s="12">
        <v>630.79999999999995</v>
      </c>
      <c r="BK20" s="12" t="s">
        <v>12</v>
      </c>
      <c r="BL20" s="12" t="s">
        <v>12</v>
      </c>
      <c r="BM20" s="12">
        <v>627.79999999999995</v>
      </c>
      <c r="BN20" s="12">
        <v>629.1</v>
      </c>
      <c r="BO20" s="12">
        <v>632.1</v>
      </c>
      <c r="BP20" s="12" t="s">
        <v>12</v>
      </c>
      <c r="BQ20" s="12">
        <v>634.9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</row>
    <row r="21" spans="1:76" x14ac:dyDescent="0.35">
      <c r="A21" t="str">
        <f>IF(D21="","",(RIGHT(D21,LEN(D21)-SEARCH(" ",D21,1))))</f>
        <v>Kissell</v>
      </c>
      <c r="B21" t="str">
        <f>IF(D21="","",(LEFT(D21,SEARCH(" ",D21,1))))</f>
        <v xml:space="preserve">Rylan </v>
      </c>
      <c r="C21" s="12">
        <v>4</v>
      </c>
      <c r="D21" s="11" t="s">
        <v>62</v>
      </c>
      <c r="E21" s="12">
        <f>IF(COUNT(N21:BX21)=0,"", COUNT(N21:BX21))</f>
        <v>8</v>
      </c>
      <c r="F21" s="12">
        <f>_xlfn.IFS(E21="","",E21=1,1,E21=2,2,E21=3,3,E21=4,4,E21=5,5,E21&gt;5,5)</f>
        <v>5</v>
      </c>
      <c r="G21" s="71">
        <f>IFERROR(LARGE((N21:BX21),1),"")</f>
        <v>630.20000000000005</v>
      </c>
      <c r="H21" s="71">
        <f>IFERROR(LARGE((N21:BX21),2),"")</f>
        <v>630</v>
      </c>
      <c r="I21" s="71">
        <f>IFERROR(LARGE((N21:BX21),3),"")</f>
        <v>628.79999999999995</v>
      </c>
      <c r="J21" s="71">
        <f>IFERROR(LARGE((N21:BX21),4),"")</f>
        <v>628.4</v>
      </c>
      <c r="K21" s="71">
        <f>IFERROR(LARGE((N21:BX21),5),"")</f>
        <v>627.9</v>
      </c>
      <c r="L21" s="72">
        <f>IFERROR(AVERAGEIF(G21:K21,"&gt;0"),"")</f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626.9</v>
      </c>
      <c r="AA21" s="12">
        <v>628.79999999999995</v>
      </c>
      <c r="AB21" s="12">
        <v>624.4</v>
      </c>
      <c r="AC21" s="12">
        <v>627.9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630</v>
      </c>
      <c r="AU21" s="12">
        <v>628.4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>
        <v>627.79999999999995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630.20000000000005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</row>
    <row r="22" spans="1:76" x14ac:dyDescent="0.35">
      <c r="A22" t="str">
        <f>IF(D22="","",(RIGHT(D22,LEN(D22)-SEARCH(" ",D22,1))))</f>
        <v>Kozeniesky</v>
      </c>
      <c r="B22" t="str">
        <f>IF(D22="","",(LEFT(D22,SEARCH(" ",D22,1))))</f>
        <v xml:space="preserve">Lucas </v>
      </c>
      <c r="C22" s="12">
        <v>1</v>
      </c>
      <c r="D22" s="11" t="s">
        <v>35</v>
      </c>
      <c r="E22" s="12">
        <f>IF(COUNT(N22:BX22)=0,"", COUNT(N22:BX22))</f>
        <v>19</v>
      </c>
      <c r="F22" s="12">
        <f>_xlfn.IFS(E22="","",E22=1,1,E22=2,2,E22=3,3,E22=4,4,E22=5,5,E22&gt;5,5)</f>
        <v>5</v>
      </c>
      <c r="G22" s="71">
        <f>IFERROR(LARGE((N22:BX22),1),"")</f>
        <v>631.70000000000005</v>
      </c>
      <c r="H22" s="71">
        <f>IFERROR(LARGE((N22:BX22),2),"")</f>
        <v>629.79999999999995</v>
      </c>
      <c r="I22" s="71">
        <f>IFERROR(LARGE((N22:BX22),3),"")</f>
        <v>629.70000000000005</v>
      </c>
      <c r="J22" s="71">
        <f>IFERROR(LARGE((N22:BX22),4),"")</f>
        <v>629.5</v>
      </c>
      <c r="K22" s="71">
        <f>IFERROR(LARGE((N22:BX22),5),"")</f>
        <v>628.79999999999995</v>
      </c>
      <c r="L22" s="72">
        <f>IFERROR(AVERAGEIF(G22:K22,"&gt;0"),"")</f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>
        <v>629.5</v>
      </c>
      <c r="X22" s="12">
        <v>627.79999999999995</v>
      </c>
      <c r="Y22" s="12">
        <v>623.20000000000005</v>
      </c>
      <c r="Z22" s="12">
        <v>626.6</v>
      </c>
      <c r="AA22" s="12">
        <v>627.20000000000005</v>
      </c>
      <c r="AB22" s="12">
        <v>628</v>
      </c>
      <c r="AC22" s="12">
        <v>627.4</v>
      </c>
      <c r="AD22" s="12">
        <v>628.79999999999995</v>
      </c>
      <c r="AE22" s="12">
        <v>626.29999999999995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>
        <v>631.70000000000005</v>
      </c>
      <c r="AM22" s="12">
        <v>628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629.79999999999995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622</v>
      </c>
      <c r="BA22" s="12" t="s">
        <v>12</v>
      </c>
      <c r="BB22" s="12">
        <v>626</v>
      </c>
      <c r="BC22" s="12" t="s">
        <v>12</v>
      </c>
      <c r="BD22" s="12" t="s">
        <v>12</v>
      </c>
      <c r="BE22" s="12" t="s">
        <v>12</v>
      </c>
      <c r="BF22" s="12">
        <v>628.6</v>
      </c>
      <c r="BG22" s="12" t="s">
        <v>12</v>
      </c>
      <c r="BH22" s="12" t="s">
        <v>12</v>
      </c>
      <c r="BI22" s="12" t="s">
        <v>12</v>
      </c>
      <c r="BJ22" s="12">
        <v>626</v>
      </c>
      <c r="BK22" s="12" t="s">
        <v>12</v>
      </c>
      <c r="BL22" s="12" t="s">
        <v>12</v>
      </c>
      <c r="BM22" s="12">
        <v>621</v>
      </c>
      <c r="BN22" s="12">
        <v>629.70000000000005</v>
      </c>
      <c r="BO22" s="12">
        <v>628.79999999999995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</row>
    <row r="23" spans="1:76" x14ac:dyDescent="0.35">
      <c r="A23" t="str">
        <f>IF(D23="","",(RIGHT(D23,LEN(D23)-SEARCH(" ",D23,1))))</f>
        <v>Lake</v>
      </c>
      <c r="B23" t="str">
        <f>IF(D23="","",(LEFT(D23,SEARCH(" ",D23,1))))</f>
        <v xml:space="preserve">Griffin </v>
      </c>
      <c r="C23" s="12">
        <v>14</v>
      </c>
      <c r="D23" t="s">
        <v>71</v>
      </c>
      <c r="E23" s="12">
        <f>IF(COUNT(N23:BX23)=0,"", COUNT(N23:BX23))</f>
        <v>17</v>
      </c>
      <c r="F23" s="12">
        <f>_xlfn.IFS(E23="","",E23=1,1,E23=2,2,E23=3,3,E23=4,4,E23=5,5,E23&gt;5,5)</f>
        <v>5</v>
      </c>
      <c r="G23" s="71">
        <f>IFERROR(LARGE((N23:BX23),1),"")</f>
        <v>630.6</v>
      </c>
      <c r="H23" s="71">
        <f>IFERROR(LARGE((N23:BX23),2),"")</f>
        <v>630.29999999999995</v>
      </c>
      <c r="I23" s="71">
        <f>IFERROR(LARGE((N23:BX23),3),"")</f>
        <v>629.79999999999995</v>
      </c>
      <c r="J23" s="71">
        <f>IFERROR(LARGE((N23:BX23),4),"")</f>
        <v>629</v>
      </c>
      <c r="K23" s="71">
        <f>IFERROR(LARGE((N23:BX23),5),"")</f>
        <v>629</v>
      </c>
      <c r="L23" s="72">
        <f>IFERROR(AVERAGEIF(G23:K23,"&gt;0"),"")</f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626.70000000000005</v>
      </c>
      <c r="AA23" s="12">
        <v>624.9</v>
      </c>
      <c r="AB23" s="12">
        <v>627.29999999999995</v>
      </c>
      <c r="AC23" s="12">
        <v>628.4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>
        <v>626.1</v>
      </c>
      <c r="AR23" s="12" t="s">
        <v>12</v>
      </c>
      <c r="AS23" s="12" t="s">
        <v>12</v>
      </c>
      <c r="AT23" s="12">
        <v>629</v>
      </c>
      <c r="AU23" s="12">
        <v>630.6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>
        <v>627.5</v>
      </c>
      <c r="BB23" s="12" t="s">
        <v>12</v>
      </c>
      <c r="BC23" s="12">
        <v>629</v>
      </c>
      <c r="BD23" s="12">
        <v>626.20000000000005</v>
      </c>
      <c r="BE23" s="12" t="s">
        <v>12</v>
      </c>
      <c r="BF23" s="12" t="s">
        <v>12</v>
      </c>
      <c r="BG23" s="12" t="s">
        <v>12</v>
      </c>
      <c r="BH23" s="12">
        <v>628</v>
      </c>
      <c r="BI23" s="12" t="s">
        <v>12</v>
      </c>
      <c r="BJ23" s="12" t="s">
        <v>12</v>
      </c>
      <c r="BK23" s="12">
        <v>629.79999999999995</v>
      </c>
      <c r="BL23" s="12">
        <v>630.29999999999995</v>
      </c>
      <c r="BM23" s="12">
        <v>624.1</v>
      </c>
      <c r="BN23" s="12">
        <v>625.20000000000005</v>
      </c>
      <c r="BO23" s="12">
        <v>626.70000000000005</v>
      </c>
      <c r="BP23" s="12">
        <v>623.70000000000005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</row>
    <row r="24" spans="1:76" x14ac:dyDescent="0.35">
      <c r="A24" t="str">
        <f>IF(D24="","",(RIGHT(D24,LEN(D24)-SEARCH(" ",D24,1))))</f>
        <v>Muske</v>
      </c>
      <c r="B24" t="str">
        <f>IF(D24="","",(LEFT(D24,SEARCH(" ",D24,1))))</f>
        <v xml:space="preserve">Brandon </v>
      </c>
      <c r="C24" s="12">
        <v>5</v>
      </c>
      <c r="D24" t="s">
        <v>63</v>
      </c>
      <c r="E24" s="12">
        <f>IF(COUNT(N24:BX24)=0,"", COUNT(N24:BX24))</f>
        <v>14</v>
      </c>
      <c r="F24" s="12">
        <f>_xlfn.IFS(E24="","",E24=1,1,E24=2,2,E24=3,3,E24=4,4,E24=5,5,E24&gt;5,5)</f>
        <v>5</v>
      </c>
      <c r="G24" s="71">
        <f>IFERROR(LARGE((N24:BX24),1),"")</f>
        <v>630.70000000000005</v>
      </c>
      <c r="H24" s="71">
        <f>IFERROR(LARGE((N24:BX24),2),"")</f>
        <v>629.6</v>
      </c>
      <c r="I24" s="71">
        <f>IFERROR(LARGE((N24:BX24),3),"")</f>
        <v>629.1</v>
      </c>
      <c r="J24" s="71">
        <f>IFERROR(LARGE((N24:BX24),4),"")</f>
        <v>627.9</v>
      </c>
      <c r="K24" s="71">
        <f>IFERROR(LARGE((N24:BX24),5),"")</f>
        <v>627.70000000000005</v>
      </c>
      <c r="L24" s="72">
        <f>IFERROR(AVERAGEIF(G24:K24,"&gt;0"),"")</f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>
        <v>624.5</v>
      </c>
      <c r="X24" s="12">
        <v>626.70000000000005</v>
      </c>
      <c r="Y24" s="12">
        <v>627.4</v>
      </c>
      <c r="Z24" s="12">
        <v>625.5</v>
      </c>
      <c r="AA24" s="12">
        <v>627.70000000000005</v>
      </c>
      <c r="AB24" s="12">
        <v>626.70000000000005</v>
      </c>
      <c r="AC24" s="12">
        <v>627.20000000000005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621.20000000000005</v>
      </c>
      <c r="AI24" s="12">
        <v>625.4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>
        <v>629.1</v>
      </c>
      <c r="BJ24" s="12" t="s">
        <v>12</v>
      </c>
      <c r="BK24" s="12">
        <v>630.70000000000005</v>
      </c>
      <c r="BL24" s="12">
        <v>627.9</v>
      </c>
      <c r="BM24" s="12">
        <v>626.6</v>
      </c>
      <c r="BN24" s="12">
        <v>629.6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</row>
    <row r="25" spans="1:76" x14ac:dyDescent="0.35">
      <c r="A25" t="str">
        <f>IF(D25="","",(RIGHT(D25,LEN(D25)-SEARCH(" ",D25,1))))</f>
        <v>Ogoreuc</v>
      </c>
      <c r="B25" t="str">
        <f>IF(D25="","",(LEFT(D25,SEARCH(" ",D25,1))))</f>
        <v xml:space="preserve">Jack </v>
      </c>
      <c r="C25" s="12">
        <v>20</v>
      </c>
      <c r="D25" t="s">
        <v>76</v>
      </c>
      <c r="E25" s="12">
        <f>IF(COUNT(N25:BX25)=0,"", COUNT(N25:BX25))</f>
        <v>25</v>
      </c>
      <c r="F25" s="12">
        <f>_xlfn.IFS(E25="","",E25=1,1,E25=2,2,E25=3,3,E25=4,4,E25=5,5,E25&gt;5,5)</f>
        <v>5</v>
      </c>
      <c r="G25" s="71">
        <f>IFERROR(LARGE((N25:BX25),1),"")</f>
        <v>623.1</v>
      </c>
      <c r="H25" s="71">
        <f>IFERROR(LARGE((N25:BX25),2),"")</f>
        <v>621.79999999999995</v>
      </c>
      <c r="I25" s="71">
        <f>IFERROR(LARGE((N25:BX25),3),"")</f>
        <v>621.6</v>
      </c>
      <c r="J25" s="71">
        <f>IFERROR(LARGE((N25:BX25),4),"")</f>
        <v>621.4</v>
      </c>
      <c r="K25" s="71">
        <f>IFERROR(LARGE((N25:BX25),5),"")</f>
        <v>621.29999999999995</v>
      </c>
      <c r="L25" s="72">
        <f>IFERROR(AVERAGEIF(G25:K25,"&gt;0"),"")</f>
        <v>621.83999999999992</v>
      </c>
      <c r="N25" s="12" t="s">
        <v>12</v>
      </c>
      <c r="O25" s="12" t="s">
        <v>12</v>
      </c>
      <c r="P25" s="12" t="s">
        <v>12</v>
      </c>
      <c r="Q25" s="12">
        <v>617</v>
      </c>
      <c r="R25" s="12">
        <v>614.9</v>
      </c>
      <c r="S25" s="12" t="s">
        <v>12</v>
      </c>
      <c r="T25" s="12">
        <v>621.29999999999995</v>
      </c>
      <c r="U25" s="12">
        <v>616.20000000000005</v>
      </c>
      <c r="V25" s="12" t="s">
        <v>12</v>
      </c>
      <c r="W25" s="12" t="s">
        <v>12</v>
      </c>
      <c r="X25" s="12" t="s">
        <v>12</v>
      </c>
      <c r="Y25" s="12" t="s">
        <v>12</v>
      </c>
      <c r="Z25" s="12">
        <v>621.1</v>
      </c>
      <c r="AA25" s="12" t="s">
        <v>12</v>
      </c>
      <c r="AB25" s="12">
        <v>621.6</v>
      </c>
      <c r="AC25" s="12">
        <v>621.20000000000005</v>
      </c>
      <c r="AD25" s="12" t="s">
        <v>12</v>
      </c>
      <c r="AE25" s="12" t="s">
        <v>12</v>
      </c>
      <c r="AF25" s="12">
        <v>618.79999999999995</v>
      </c>
      <c r="AG25" s="12">
        <v>620.70000000000005</v>
      </c>
      <c r="AH25" s="12" t="s">
        <v>12</v>
      </c>
      <c r="AI25" s="12" t="s">
        <v>12</v>
      </c>
      <c r="AJ25" s="12">
        <v>621.79999999999995</v>
      </c>
      <c r="AK25" s="12">
        <v>621.4</v>
      </c>
      <c r="AL25" s="12" t="s">
        <v>12</v>
      </c>
      <c r="AM25" s="12" t="s">
        <v>12</v>
      </c>
      <c r="AN25" s="12">
        <v>619.20000000000005</v>
      </c>
      <c r="AO25" s="12">
        <v>623.1</v>
      </c>
      <c r="AP25" s="12">
        <v>621.1</v>
      </c>
      <c r="AQ25" s="12" t="s">
        <v>12</v>
      </c>
      <c r="AR25" s="12">
        <v>614.1</v>
      </c>
      <c r="AS25" s="12" t="s">
        <v>12</v>
      </c>
      <c r="AT25" s="12">
        <v>615.20000000000005</v>
      </c>
      <c r="AU25" s="12" t="s">
        <v>12</v>
      </c>
      <c r="AV25" s="12" t="s">
        <v>12</v>
      </c>
      <c r="AW25" s="12" t="s">
        <v>12</v>
      </c>
      <c r="AX25" s="12">
        <v>616.6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>
        <v>616.4</v>
      </c>
      <c r="BD25" s="12">
        <v>616.9</v>
      </c>
      <c r="BE25" s="12" t="s">
        <v>12</v>
      </c>
      <c r="BF25" s="12" t="s">
        <v>12</v>
      </c>
      <c r="BG25" s="12" t="s">
        <v>12</v>
      </c>
      <c r="BH25" s="12">
        <v>620.70000000000005</v>
      </c>
      <c r="BI25" s="12" t="s">
        <v>12</v>
      </c>
      <c r="BJ25" s="12" t="s">
        <v>12</v>
      </c>
      <c r="BK25" s="12">
        <v>619.1</v>
      </c>
      <c r="BL25" s="12">
        <v>620.1</v>
      </c>
      <c r="BM25" s="12">
        <v>616.29999999999995</v>
      </c>
      <c r="BN25" s="12">
        <v>616.9</v>
      </c>
      <c r="BO25" s="12">
        <v>616.4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  <c r="BW25" s="12" t="s">
        <v>12</v>
      </c>
      <c r="BX25" s="12" t="s">
        <v>12</v>
      </c>
    </row>
    <row r="26" spans="1:76" x14ac:dyDescent="0.35">
      <c r="A26" t="str">
        <f>IF(D26="","",(RIGHT(D26,LEN(D26)-SEARCH(" ",D26,1))))</f>
        <v>Patterson</v>
      </c>
      <c r="B26" t="str">
        <f>IF(D26="","",(LEFT(D26,SEARCH(" ",D26,1))))</f>
        <v xml:space="preserve">Scott </v>
      </c>
      <c r="C26" s="12">
        <v>17</v>
      </c>
      <c r="D26" t="s">
        <v>74</v>
      </c>
      <c r="E26" s="12">
        <f>IF(COUNT(N26:BX26)=0,"", COUNT(N26:BX26))</f>
        <v>4</v>
      </c>
      <c r="F26" s="12">
        <f>_xlfn.IFS(E26="","",E26=1,1,E26=2,2,E26=3,3,E26=4,4,E26=5,5,E26&gt;5,5)</f>
        <v>4</v>
      </c>
      <c r="G26" s="71">
        <f>IFERROR(LARGE((N26:BX26),1),"")</f>
        <v>625.20000000000005</v>
      </c>
      <c r="H26" s="71">
        <f>IFERROR(LARGE((N26:BX26),2),"")</f>
        <v>625.20000000000005</v>
      </c>
      <c r="I26" s="71">
        <f>IFERROR(LARGE((N26:BX26),3),"")</f>
        <v>622.29999999999995</v>
      </c>
      <c r="J26" s="71">
        <f>IFERROR(LARGE((N26:BX26),4),"")</f>
        <v>621.6</v>
      </c>
      <c r="K26" s="71" t="str">
        <f>IFERROR(LARGE((N26:BX26),5),"")</f>
        <v/>
      </c>
      <c r="L26" s="72">
        <f>IFERROR(AVERAGEIF(G26:K26,"&gt;0"),"")</f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>
        <v>625.20000000000005</v>
      </c>
      <c r="Y26" s="12" t="s">
        <v>12</v>
      </c>
      <c r="Z26" s="12" t="s">
        <v>12</v>
      </c>
      <c r="AA26" s="12" t="s">
        <v>12</v>
      </c>
      <c r="AB26" s="12">
        <v>621.6</v>
      </c>
      <c r="AC26" s="12">
        <v>625.20000000000005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>
        <v>622.29999999999995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</row>
    <row r="27" spans="1:76" x14ac:dyDescent="0.35">
      <c r="A27" t="str">
        <f>IF(D27="","",(RIGHT(D27,LEN(D27)-SEARCH(" ",D27,1))))</f>
        <v>Peiser</v>
      </c>
      <c r="B27" t="str">
        <f>IF(D27="","",(LEFT(D27,SEARCH(" ",D27,1))))</f>
        <v xml:space="preserve">Braden </v>
      </c>
      <c r="C27" s="12">
        <v>10</v>
      </c>
      <c r="D27" t="s">
        <v>68</v>
      </c>
      <c r="E27" s="12">
        <f>IF(COUNT(N27:BX27)=0,"", COUNT(N27:BX27))</f>
        <v>11</v>
      </c>
      <c r="F27" s="12">
        <f>_xlfn.IFS(E27="","",E27=1,1,E27=2,2,E27=3,3,E27=4,4,E27=5,5,E27&gt;5,5)</f>
        <v>5</v>
      </c>
      <c r="G27" s="71">
        <f>IFERROR(LARGE((N27:BX27),1),"")</f>
        <v>632.9</v>
      </c>
      <c r="H27" s="71">
        <f>IFERROR(LARGE((N27:BX27),2),"")</f>
        <v>632.20000000000005</v>
      </c>
      <c r="I27" s="71">
        <f>IFERROR(LARGE((N27:BX27),3),"")</f>
        <v>632</v>
      </c>
      <c r="J27" s="71">
        <f>IFERROR(LARGE((N27:BX27),4),"")</f>
        <v>629.9</v>
      </c>
      <c r="K27" s="71">
        <f>IFERROR(LARGE((N27:BX27),5),"")</f>
        <v>629.79999999999995</v>
      </c>
      <c r="L27" s="72">
        <f>IFERROR(AVERAGEIF(G27:K27,"&gt;0"),"")</f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629.79999999999995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626</v>
      </c>
      <c r="AC27" s="12">
        <v>629.9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>
        <v>628.9</v>
      </c>
      <c r="AR27" s="12" t="s">
        <v>12</v>
      </c>
      <c r="AS27" s="12" t="s">
        <v>12</v>
      </c>
      <c r="AT27" s="12">
        <v>625.29999999999995</v>
      </c>
      <c r="AU27" s="12">
        <v>632.9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>
        <v>632.20000000000005</v>
      </c>
      <c r="BD27" s="12">
        <v>625.1</v>
      </c>
      <c r="BE27" s="12" t="s">
        <v>12</v>
      </c>
      <c r="BF27" s="12" t="s">
        <v>12</v>
      </c>
      <c r="BG27" s="12" t="s">
        <v>12</v>
      </c>
      <c r="BH27" s="12">
        <v>632</v>
      </c>
      <c r="BI27" s="12" t="s">
        <v>12</v>
      </c>
      <c r="BJ27" s="12">
        <v>629.6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>
        <v>626.29999999999995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</row>
    <row r="28" spans="1:76" x14ac:dyDescent="0.35">
      <c r="A28" t="str">
        <f>IF(D28="","",(RIGHT(D28,LEN(D28)-SEARCH(" ",D28,1))))</f>
        <v>Perkowski</v>
      </c>
      <c r="B28" t="str">
        <f>IF(D28="","",(LEFT(D28,SEARCH(" ",D28,1))))</f>
        <v xml:space="preserve">Teagan </v>
      </c>
      <c r="C28" s="12">
        <v>24</v>
      </c>
      <c r="D28" t="s">
        <v>156</v>
      </c>
      <c r="E28" s="12">
        <f>IF(COUNT(N28:BX28)=0,"", COUNT(N28:BX28))</f>
        <v>5</v>
      </c>
      <c r="F28" s="12">
        <f>_xlfn.IFS(E28="","",E28=1,1,E28=2,2,E28=3,3,E28=4,4,E28=5,5,E28&gt;5,5)</f>
        <v>5</v>
      </c>
      <c r="G28" s="71">
        <f>IFERROR(LARGE((N28:BX28),1),"")</f>
        <v>627.4</v>
      </c>
      <c r="H28" s="71">
        <f>IFERROR(LARGE((N28:BX28),2),"")</f>
        <v>625.9</v>
      </c>
      <c r="I28" s="71">
        <f>IFERROR(LARGE((N28:BX28),3),"")</f>
        <v>622.79999999999995</v>
      </c>
      <c r="J28" s="71">
        <f>IFERROR(LARGE((N28:BX28),4),"")</f>
        <v>619.70000000000005</v>
      </c>
      <c r="K28" s="71">
        <f>IFERROR(LARGE((N28:BX28),5),"")</f>
        <v>619.5</v>
      </c>
      <c r="L28" s="72">
        <f>IFERROR(AVERAGEIF(G28:K28,"&gt;0"),"")</f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>
        <v>625.9</v>
      </c>
      <c r="BE28" s="12" t="s">
        <v>12</v>
      </c>
      <c r="BF28" s="12" t="s">
        <v>12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>
        <v>622.79999999999995</v>
      </c>
      <c r="BL28" s="12">
        <v>627.4</v>
      </c>
      <c r="BM28" s="12">
        <v>619.70000000000005</v>
      </c>
      <c r="BN28" s="12">
        <v>619.5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</row>
    <row r="29" spans="1:76" x14ac:dyDescent="0.35">
      <c r="A29" t="str">
        <f>IF(D29="","",(RIGHT(D29,LEN(D29)-SEARCH(" ",D29,1))))</f>
        <v>Perkowski</v>
      </c>
      <c r="B29" t="str">
        <f>IF(D29="","",(LEFT(D29,SEARCH(" ",D29,1))))</f>
        <v xml:space="preserve">Gavin </v>
      </c>
      <c r="C29" s="12">
        <v>24</v>
      </c>
      <c r="D29" t="s">
        <v>206</v>
      </c>
      <c r="E29" s="12">
        <f>IF(COUNT(N29:BX29)=0,"", COUNT(N29:BX29))</f>
        <v>1</v>
      </c>
      <c r="F29" s="12">
        <f>_xlfn.IFS(E29="","",E29=1,1,E29=2,2,E29=3,3,E29=4,4,E29=5,5,E29&gt;5,5)</f>
        <v>1</v>
      </c>
      <c r="G29" s="71">
        <f>IFERROR(LARGE((N29:BX29),1),"")</f>
        <v>628.4</v>
      </c>
      <c r="H29" s="71" t="str">
        <f>IFERROR(LARGE((N29:BX29),2),"")</f>
        <v/>
      </c>
      <c r="I29" s="71" t="str">
        <f>IFERROR(LARGE((N29:BX29),3),"")</f>
        <v/>
      </c>
      <c r="J29" s="71" t="str">
        <f>IFERROR(LARGE((N29:BX29),4),"")</f>
        <v/>
      </c>
      <c r="K29" s="71" t="str">
        <f>IFERROR(LARGE((N29:BX29),5),"")</f>
        <v/>
      </c>
      <c r="L29" s="72">
        <f>IFERROR(AVERAGEIF(G29:K29,"&gt;0"),"")</f>
        <v>628.4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628.4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</row>
    <row r="30" spans="1:76" x14ac:dyDescent="0.35">
      <c r="A30" t="str">
        <f>IF(D30="","",(RIGHT(D30,LEN(D30)-SEARCH(" ",D30,1))))</f>
        <v>Roe</v>
      </c>
      <c r="B30" t="str">
        <f>IF(D30="","",(LEFT(D30,SEARCH(" ",D30,1))))</f>
        <v xml:space="preserve">Ivan </v>
      </c>
      <c r="C30" s="12">
        <v>3</v>
      </c>
      <c r="D30" s="11" t="s">
        <v>61</v>
      </c>
      <c r="E30" s="12">
        <f>IF(COUNT(N30:BX30)=0,"", COUNT(N30:BX30))</f>
        <v>8</v>
      </c>
      <c r="F30" s="12">
        <f>_xlfn.IFS(E30="","",E30=1,1,E30=2,2,E30=3,3,E30=4,4,E30=5,5,E30&gt;5,5)</f>
        <v>5</v>
      </c>
      <c r="G30" s="71">
        <f>IFERROR(LARGE((N30:BX30),1),"")</f>
        <v>631.20000000000005</v>
      </c>
      <c r="H30" s="71">
        <f>IFERROR(LARGE((N30:BX30),2),"")</f>
        <v>630.4</v>
      </c>
      <c r="I30" s="71">
        <f>IFERROR(LARGE((N30:BX30),3),"")</f>
        <v>629.20000000000005</v>
      </c>
      <c r="J30" s="71">
        <f>IFERROR(LARGE((N30:BX30),4),"")</f>
        <v>628.70000000000005</v>
      </c>
      <c r="K30" s="71">
        <f>IFERROR(LARGE((N30:BX30),5),"")</f>
        <v>628.29999999999995</v>
      </c>
      <c r="L30" s="72">
        <f>IFERROR(AVERAGEIF(G30:K30,"&gt;0"),"")</f>
        <v>629.56000000000006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631.20000000000005</v>
      </c>
      <c r="AC30" s="12">
        <v>629.20000000000005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>
        <v>627.79999999999995</v>
      </c>
      <c r="AI30" s="12">
        <v>624.79999999999995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>
        <v>630.4</v>
      </c>
      <c r="BK30" s="12" t="s">
        <v>12</v>
      </c>
      <c r="BL30" s="12" t="s">
        <v>12</v>
      </c>
      <c r="BM30" s="12">
        <v>628.70000000000005</v>
      </c>
      <c r="BN30" s="12">
        <v>627.1</v>
      </c>
      <c r="BO30" s="12" t="s">
        <v>12</v>
      </c>
      <c r="BP30" s="12" t="s">
        <v>12</v>
      </c>
      <c r="BQ30" s="12">
        <v>628.29999999999995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</row>
    <row r="31" spans="1:76" x14ac:dyDescent="0.35">
      <c r="A31" t="str">
        <f>IF(D31="","",(RIGHT(D31,LEN(D31)-SEARCH(" ",D31,1))))</f>
        <v>Sanchez</v>
      </c>
      <c r="B31" t="str">
        <f>IF(D31="","",(LEFT(D31,SEARCH(" ",D31,1))))</f>
        <v xml:space="preserve">Matt </v>
      </c>
      <c r="C31" s="12">
        <v>8</v>
      </c>
      <c r="D31" t="s">
        <v>66</v>
      </c>
      <c r="E31" s="12">
        <f>IF(COUNT(N31:BX31)=0,"", COUNT(N31:BX31))</f>
        <v>8</v>
      </c>
      <c r="F31" s="12">
        <f>_xlfn.IFS(E31="","",E31=1,1,E31=2,2,E31=3,3,E31=4,4,E31=5,5,E31&gt;5,5)</f>
        <v>5</v>
      </c>
      <c r="G31" s="71">
        <f>IFERROR(LARGE((N31:BX31),1),"")</f>
        <v>626.5</v>
      </c>
      <c r="H31" s="71">
        <f>IFERROR(LARGE((N31:BX31),2),"")</f>
        <v>621.79999999999995</v>
      </c>
      <c r="I31" s="71">
        <f>IFERROR(LARGE((N31:BX31),3),"")</f>
        <v>620.9</v>
      </c>
      <c r="J31" s="71">
        <f>IFERROR(LARGE((N31:BX31),4),"")</f>
        <v>619.79999999999995</v>
      </c>
      <c r="K31" s="71">
        <f>IFERROR(LARGE((N31:BX31),5),"")</f>
        <v>616</v>
      </c>
      <c r="L31" s="72">
        <f>IFERROR(AVERAGEIF(G31:K31,"&gt;0"),"")</f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>
        <v>626.5</v>
      </c>
      <c r="AA31" s="12">
        <v>614.70000000000005</v>
      </c>
      <c r="AB31" s="12">
        <v>621.79999999999995</v>
      </c>
      <c r="AC31" s="12">
        <v>620.9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>
        <v>616</v>
      </c>
      <c r="AU31" s="12">
        <v>619.79999999999995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>
        <v>606.4</v>
      </c>
      <c r="BL31" s="12">
        <v>614.4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</row>
    <row r="32" spans="1:76" x14ac:dyDescent="0.35">
      <c r="A32" t="str">
        <f>IF(D32="","",(RIGHT(D32,LEN(D32)-SEARCH(" ",D32,1))))</f>
        <v>Schanebrook</v>
      </c>
      <c r="B32" t="str">
        <f>IF(D32="","",(LEFT(D32,SEARCH(" ",D32,1))))</f>
        <v xml:space="preserve">Dan </v>
      </c>
      <c r="C32" s="12">
        <v>21</v>
      </c>
      <c r="D32" t="s">
        <v>77</v>
      </c>
      <c r="E32" s="12">
        <f>IF(COUNT(N32:BX32)=0,"", COUNT(N32:BX32))</f>
        <v>6</v>
      </c>
      <c r="F32" s="12">
        <f>_xlfn.IFS(E32="","",E32=1,1,E32=2,2,E32=3,3,E32=4,4,E32=5,5,E32&gt;5,5)</f>
        <v>5</v>
      </c>
      <c r="G32" s="71">
        <f>IFERROR(LARGE((N32:BX32),1),"")</f>
        <v>627.4</v>
      </c>
      <c r="H32" s="71">
        <f>IFERROR(LARGE((N32:BX32),2),"")</f>
        <v>622.4</v>
      </c>
      <c r="I32" s="71">
        <f>IFERROR(LARGE((N32:BX32),3),"")</f>
        <v>621.5</v>
      </c>
      <c r="J32" s="71">
        <f>IFERROR(LARGE((N32:BX32),4),"")</f>
        <v>620.79999999999995</v>
      </c>
      <c r="K32" s="71">
        <f>IFERROR(LARGE((N32:BX32),5),"")</f>
        <v>620</v>
      </c>
      <c r="L32" s="72">
        <f>IFERROR(AVERAGEIF(G32:K32,"&gt;0"),"")</f>
        <v>622.41999999999996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627.4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>
        <v>620</v>
      </c>
      <c r="AA32" s="12" t="s">
        <v>12</v>
      </c>
      <c r="AB32" s="12">
        <v>622.4</v>
      </c>
      <c r="AC32" s="12">
        <v>621.5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620.79999999999995</v>
      </c>
      <c r="AI32" s="12">
        <v>616.6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</row>
    <row r="33" spans="1:76" x14ac:dyDescent="0.35">
      <c r="A33" t="str">
        <f>IF(D33="","",(RIGHT(D33,LEN(D33)-SEARCH(" ",D33,1))))</f>
        <v>Sherry</v>
      </c>
      <c r="B33" t="str">
        <f>IF(D33="","",(LEFT(D33,SEARCH(" ",D33,1))))</f>
        <v xml:space="preserve">Tim </v>
      </c>
      <c r="C33" s="12">
        <v>2</v>
      </c>
      <c r="D33" s="11" t="s">
        <v>60</v>
      </c>
      <c r="E33" s="12">
        <f>IF(COUNT(N33:BX33)=0,"", COUNT(N33:BX33))</f>
        <v>19</v>
      </c>
      <c r="F33" s="12">
        <f>_xlfn.IFS(E33="","",E33=1,1,E33=2,2,E33=3,3,E33=4,4,E33=5,5,E33&gt;5,5)</f>
        <v>5</v>
      </c>
      <c r="G33" s="71">
        <f>IFERROR(LARGE((N33:BX33),1),"")</f>
        <v>633.70000000000005</v>
      </c>
      <c r="H33" s="71">
        <f>IFERROR(LARGE((N33:BX33),2),"")</f>
        <v>630.9</v>
      </c>
      <c r="I33" s="71">
        <f>IFERROR(LARGE((N33:BX33),3),"")</f>
        <v>630.5</v>
      </c>
      <c r="J33" s="71">
        <f>IFERROR(LARGE((N33:BX33),4),"")</f>
        <v>629</v>
      </c>
      <c r="K33" s="71">
        <f>IFERROR(LARGE((N33:BX33),5),"")</f>
        <v>629</v>
      </c>
      <c r="L33" s="72">
        <f>IFERROR(AVERAGEIF(G33:K33,"&gt;0"),"")</f>
        <v>630.62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>
        <v>622.6</v>
      </c>
      <c r="X33" s="12">
        <v>624.4</v>
      </c>
      <c r="Y33" s="12" t="s">
        <v>12</v>
      </c>
      <c r="Z33" s="12">
        <v>629</v>
      </c>
      <c r="AA33" s="12">
        <v>622.1</v>
      </c>
      <c r="AB33" s="12">
        <v>622.29999999999995</v>
      </c>
      <c r="AC33" s="12">
        <v>626.5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>
        <v>627.1</v>
      </c>
      <c r="AK33" s="12">
        <v>624.29999999999995</v>
      </c>
      <c r="AL33" s="12">
        <v>621.70000000000005</v>
      </c>
      <c r="AM33" s="12">
        <v>624.5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>
        <v>623.5</v>
      </c>
      <c r="AU33" s="12">
        <v>627.20000000000005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>
        <v>630.9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 t="s">
        <v>12</v>
      </c>
      <c r="BI33" s="12">
        <v>630.5</v>
      </c>
      <c r="BJ33" s="12" t="s">
        <v>12</v>
      </c>
      <c r="BK33" s="12">
        <v>626.5</v>
      </c>
      <c r="BL33" s="12">
        <v>627.1</v>
      </c>
      <c r="BM33" s="12">
        <v>629</v>
      </c>
      <c r="BN33" s="12">
        <v>625</v>
      </c>
      <c r="BO33" s="12" t="s">
        <v>12</v>
      </c>
      <c r="BP33" s="12" t="s">
        <v>12</v>
      </c>
      <c r="BQ33" s="12">
        <v>633.70000000000005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</row>
    <row r="34" spans="1:76" x14ac:dyDescent="0.35">
      <c r="A34" t="str">
        <f>IF(D34="","",(RIGHT(D34,LEN(D34)-SEARCH(" ",D34,1))))</f>
        <v>Wee</v>
      </c>
      <c r="B34" t="str">
        <f>IF(D34="","",(LEFT(D34,SEARCH(" ",D34,1))))</f>
        <v xml:space="preserve">Tyler </v>
      </c>
      <c r="C34" s="12">
        <v>15</v>
      </c>
      <c r="D34" t="s">
        <v>72</v>
      </c>
      <c r="E34" s="12">
        <f>IF(COUNT(N34:BX34)=0,"", COUNT(N34:BX34))</f>
        <v>18</v>
      </c>
      <c r="F34" s="12">
        <f>_xlfn.IFS(E34="","",E34=1,1,E34=2,2,E34=3,3,E34=4,4,E34=5,5,E34&gt;5,5)</f>
        <v>5</v>
      </c>
      <c r="G34" s="71">
        <f>IFERROR(LARGE((N34:BX34),1),"")</f>
        <v>627.79999999999995</v>
      </c>
      <c r="H34" s="71">
        <f>IFERROR(LARGE((N34:BX34),2),"")</f>
        <v>626</v>
      </c>
      <c r="I34" s="71">
        <f>IFERROR(LARGE((N34:BX34),3),"")</f>
        <v>625.1</v>
      </c>
      <c r="J34" s="71">
        <f>IFERROR(LARGE((N34:BX34),4),"")</f>
        <v>624.9</v>
      </c>
      <c r="K34" s="71">
        <f>IFERROR(LARGE((N34:BX34),5),"")</f>
        <v>624.79999999999995</v>
      </c>
      <c r="L34" s="72">
        <f>IFERROR(AVERAGEIF(G34:K34,"&gt;0"),"")</f>
        <v>625.72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621.9</v>
      </c>
      <c r="S34" s="12" t="s">
        <v>12</v>
      </c>
      <c r="T34" s="12">
        <v>621.9</v>
      </c>
      <c r="U34" s="12" t="s">
        <v>12</v>
      </c>
      <c r="V34" s="12" t="s">
        <v>12</v>
      </c>
      <c r="W34" s="12">
        <v>621.1</v>
      </c>
      <c r="X34" s="12">
        <v>618.70000000000005</v>
      </c>
      <c r="Y34" s="12" t="s">
        <v>12</v>
      </c>
      <c r="Z34" s="12" t="s">
        <v>12</v>
      </c>
      <c r="AA34" s="12" t="s">
        <v>12</v>
      </c>
      <c r="AB34" s="12">
        <v>624.1</v>
      </c>
      <c r="AC34" s="12">
        <v>623.20000000000005</v>
      </c>
      <c r="AD34" s="12" t="s">
        <v>12</v>
      </c>
      <c r="AE34" s="12" t="s">
        <v>12</v>
      </c>
      <c r="AF34" s="12">
        <v>622.20000000000005</v>
      </c>
      <c r="AG34" s="12">
        <v>619.5</v>
      </c>
      <c r="AH34" s="12" t="s">
        <v>12</v>
      </c>
      <c r="AI34" s="12" t="s">
        <v>12</v>
      </c>
      <c r="AJ34" s="12">
        <v>626</v>
      </c>
      <c r="AK34" s="12">
        <v>620.70000000000005</v>
      </c>
      <c r="AL34" s="12" t="s">
        <v>12</v>
      </c>
      <c r="AM34" s="12" t="s">
        <v>12</v>
      </c>
      <c r="AN34" s="12">
        <v>627.79999999999995</v>
      </c>
      <c r="AO34" s="12">
        <v>624.9</v>
      </c>
      <c r="AP34" s="12">
        <v>616.9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624.79999999999995</v>
      </c>
      <c r="BD34" s="12">
        <v>625.1</v>
      </c>
      <c r="BE34" s="12" t="s">
        <v>12</v>
      </c>
      <c r="BF34" s="12" t="s">
        <v>12</v>
      </c>
      <c r="BG34" s="12" t="s">
        <v>12</v>
      </c>
      <c r="BH34" s="12">
        <v>616</v>
      </c>
      <c r="BI34" s="12" t="s">
        <v>12</v>
      </c>
      <c r="BJ34" s="12" t="s">
        <v>12</v>
      </c>
      <c r="BK34" s="12">
        <v>624.29999999999995</v>
      </c>
      <c r="BL34" s="12">
        <v>624.6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</row>
    <row r="35" spans="1:76" x14ac:dyDescent="0.35">
      <c r="A35" t="str">
        <f>IF(D35="","",(RIGHT(D35,LEN(D35)-SEARCH(" ",D35,1))))</f>
        <v>Wisman</v>
      </c>
      <c r="B35" t="str">
        <f>IF(D35="","",(LEFT(D35,SEARCH(" ",D35,1))))</f>
        <v xml:space="preserve">Jacob </v>
      </c>
      <c r="C35" s="12">
        <v>18</v>
      </c>
      <c r="D35" t="s">
        <v>75</v>
      </c>
      <c r="E35" s="12">
        <f>IF(COUNT(N35:BX35)=0,"", COUNT(N35:BX35))</f>
        <v>14</v>
      </c>
      <c r="F35" s="12">
        <f>_xlfn.IFS(E35="","",E35=1,1,E35=2,2,E35=3,3,E35=4,4,E35=5,5,E35&gt;5,5)</f>
        <v>5</v>
      </c>
      <c r="G35" s="71">
        <f>IFERROR(LARGE((N35:BX35),1),"")</f>
        <v>626.79999999999995</v>
      </c>
      <c r="H35" s="71">
        <f>IFERROR(LARGE((N35:BX35),2),"")</f>
        <v>626.5</v>
      </c>
      <c r="I35" s="71">
        <f>IFERROR(LARGE((N35:BX35),3),"")</f>
        <v>625.9</v>
      </c>
      <c r="J35" s="71">
        <f>IFERROR(LARGE((N35:BX35),4),"")</f>
        <v>624.79999999999995</v>
      </c>
      <c r="K35" s="71">
        <f>IFERROR(LARGE((N35:BX35),5),"")</f>
        <v>624.6</v>
      </c>
      <c r="L35" s="72">
        <f>IFERROR(AVERAGEIF(G35:K35,"&gt;0"),"")</f>
        <v>625.72</v>
      </c>
      <c r="N35" s="12" t="s">
        <v>12</v>
      </c>
      <c r="O35" s="12" t="s">
        <v>12</v>
      </c>
      <c r="P35" s="12" t="s">
        <v>12</v>
      </c>
      <c r="Q35" s="12">
        <v>622.29999999999995</v>
      </c>
      <c r="R35" s="12" t="s">
        <v>12</v>
      </c>
      <c r="S35" s="12" t="s">
        <v>12</v>
      </c>
      <c r="T35" s="12">
        <v>625.9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>
        <v>624</v>
      </c>
      <c r="AA35" s="12">
        <v>626.79999999999995</v>
      </c>
      <c r="AB35" s="12">
        <v>624.79999999999995</v>
      </c>
      <c r="AC35" s="12">
        <v>624.6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>
        <v>626.5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>
        <v>622.4</v>
      </c>
      <c r="BB35" s="12" t="s">
        <v>12</v>
      </c>
      <c r="BC35" s="12">
        <v>623.5</v>
      </c>
      <c r="BD35" s="12">
        <v>623.29999999999995</v>
      </c>
      <c r="BE35" s="12" t="s">
        <v>12</v>
      </c>
      <c r="BF35" s="12" t="s">
        <v>12</v>
      </c>
      <c r="BG35" s="12" t="s">
        <v>12</v>
      </c>
      <c r="BH35" s="12">
        <v>618.29999999999995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>
        <v>617.29999999999995</v>
      </c>
      <c r="BN35" s="12">
        <v>616.20000000000005</v>
      </c>
      <c r="BO35" s="12">
        <v>620.6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</row>
    <row r="36" spans="1:76" x14ac:dyDescent="0.35">
      <c r="C36" s="12">
        <v>25</v>
      </c>
      <c r="E36" s="12" t="str">
        <f t="shared" ref="E14:E50" si="0">IF(COUNT(N36:BX36)=0,"", COUNT(N36:BX36))</f>
        <v/>
      </c>
      <c r="F36" s="12" t="str">
        <f t="shared" ref="F35:F38" si="1">_xlfn.IFS(E36="","",E36=1,1,E36=2,2,E36=3,3,E36=4,4,E36=5,5,E36&gt;5,5)</f>
        <v/>
      </c>
      <c r="G36" s="71" t="str">
        <f t="shared" ref="G14:G50" si="2">IFERROR(LARGE((N36:BX36),1),"")</f>
        <v/>
      </c>
      <c r="H36" s="71" t="str">
        <f t="shared" ref="H14:H50" si="3">IFERROR(LARGE((N36:BX36),2),"")</f>
        <v/>
      </c>
      <c r="I36" s="71" t="str">
        <f t="shared" ref="I14:I50" si="4">IFERROR(LARGE((N36:BX36),3),"")</f>
        <v/>
      </c>
      <c r="J36" s="71" t="str">
        <f t="shared" ref="J14:J50" si="5">IFERROR(LARGE((N36:BX36),4),"")</f>
        <v/>
      </c>
      <c r="K36" s="71" t="str">
        <f t="shared" ref="K14:K50" si="6">IFERROR(LARGE((N36:BX36),5),"")</f>
        <v/>
      </c>
      <c r="L36" s="72" t="str">
        <f t="shared" ref="L35:L38" si="7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</row>
    <row r="37" spans="1:76" x14ac:dyDescent="0.35">
      <c r="C37" s="12">
        <v>26</v>
      </c>
      <c r="E37" s="12" t="str">
        <f t="shared" si="0"/>
        <v/>
      </c>
      <c r="F37" s="12" t="str">
        <f t="shared" si="1"/>
        <v/>
      </c>
      <c r="G37" s="71" t="str">
        <f t="shared" si="2"/>
        <v/>
      </c>
      <c r="H37" s="71" t="str">
        <f t="shared" si="3"/>
        <v/>
      </c>
      <c r="I37" s="71" t="str">
        <f t="shared" si="4"/>
        <v/>
      </c>
      <c r="J37" s="71" t="str">
        <f t="shared" si="5"/>
        <v/>
      </c>
      <c r="K37" s="71" t="str">
        <f t="shared" si="6"/>
        <v/>
      </c>
      <c r="L37" s="72" t="str">
        <f t="shared" si="7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</row>
    <row r="38" spans="1:76" x14ac:dyDescent="0.35">
      <c r="C38" s="12">
        <v>27</v>
      </c>
      <c r="E38" s="12" t="str">
        <f t="shared" si="0"/>
        <v/>
      </c>
      <c r="F38" s="12" t="str">
        <f t="shared" si="1"/>
        <v/>
      </c>
      <c r="G38" s="71" t="str">
        <f t="shared" si="2"/>
        <v/>
      </c>
      <c r="H38" s="71" t="str">
        <f t="shared" si="3"/>
        <v/>
      </c>
      <c r="I38" s="71" t="str">
        <f t="shared" si="4"/>
        <v/>
      </c>
      <c r="J38" s="71" t="str">
        <f t="shared" si="5"/>
        <v/>
      </c>
      <c r="K38" s="71" t="str">
        <f t="shared" si="6"/>
        <v/>
      </c>
      <c r="L38" s="72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</row>
    <row r="39" spans="1:76" x14ac:dyDescent="0.35">
      <c r="A39" t="str">
        <f t="shared" ref="A39:A49" si="8">IF(D39="","",(RIGHT(D39,LEN(D39)-SEARCH(" ",D39,1))))</f>
        <v/>
      </c>
      <c r="B39" t="str">
        <f t="shared" ref="B39:B49" si="9">IF(D39="","",(LEFT(D39,SEARCH(" ",D39,1))))</f>
        <v/>
      </c>
      <c r="C39" s="12">
        <v>28</v>
      </c>
      <c r="E39" s="12" t="str">
        <f t="shared" si="0"/>
        <v/>
      </c>
      <c r="F39" s="12" t="str">
        <f t="shared" ref="F39:F49" si="10">_xlfn.IFS(E39="","",E39=1,1,E39=2,2,E39=3,3,E39=4,4,E39=5,5,E39&gt;5,5)</f>
        <v/>
      </c>
      <c r="G39" s="71" t="str">
        <f t="shared" si="2"/>
        <v/>
      </c>
      <c r="H39" s="71" t="str">
        <f t="shared" si="3"/>
        <v/>
      </c>
      <c r="I39" s="71" t="str">
        <f t="shared" si="4"/>
        <v/>
      </c>
      <c r="J39" s="71" t="str">
        <f t="shared" si="5"/>
        <v/>
      </c>
      <c r="K39" s="71" t="str">
        <f t="shared" si="6"/>
        <v/>
      </c>
      <c r="L39" s="72" t="str">
        <f t="shared" ref="L39:L49" si="11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</row>
    <row r="40" spans="1:76" x14ac:dyDescent="0.35">
      <c r="A40" t="str">
        <f t="shared" si="8"/>
        <v/>
      </c>
      <c r="B40" t="str">
        <f t="shared" si="9"/>
        <v/>
      </c>
      <c r="C40" s="12">
        <v>29</v>
      </c>
      <c r="E40" s="12" t="str">
        <f t="shared" si="0"/>
        <v/>
      </c>
      <c r="F40" s="12" t="str">
        <f t="shared" si="10"/>
        <v/>
      </c>
      <c r="G40" s="71" t="str">
        <f t="shared" si="2"/>
        <v/>
      </c>
      <c r="H40" s="71" t="str">
        <f t="shared" si="3"/>
        <v/>
      </c>
      <c r="I40" s="71" t="str">
        <f t="shared" si="4"/>
        <v/>
      </c>
      <c r="J40" s="71" t="str">
        <f t="shared" si="5"/>
        <v/>
      </c>
      <c r="K40" s="71" t="str">
        <f t="shared" si="6"/>
        <v/>
      </c>
      <c r="L40" s="72" t="str">
        <f t="shared" si="11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</row>
    <row r="41" spans="1:76" x14ac:dyDescent="0.35">
      <c r="A41" t="str">
        <f t="shared" si="8"/>
        <v/>
      </c>
      <c r="B41" t="str">
        <f t="shared" si="9"/>
        <v/>
      </c>
      <c r="C41" s="12">
        <v>30</v>
      </c>
      <c r="E41" s="12" t="str">
        <f t="shared" si="0"/>
        <v/>
      </c>
      <c r="F41" s="12" t="str">
        <f t="shared" si="10"/>
        <v/>
      </c>
      <c r="G41" s="71" t="str">
        <f t="shared" si="2"/>
        <v/>
      </c>
      <c r="H41" s="71" t="str">
        <f t="shared" si="3"/>
        <v/>
      </c>
      <c r="I41" s="71" t="str">
        <f t="shared" si="4"/>
        <v/>
      </c>
      <c r="J41" s="71" t="str">
        <f t="shared" si="5"/>
        <v/>
      </c>
      <c r="K41" s="71" t="str">
        <f t="shared" si="6"/>
        <v/>
      </c>
      <c r="L41" s="72" t="str">
        <f t="shared" si="11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</row>
    <row r="42" spans="1:76" x14ac:dyDescent="0.35">
      <c r="A42" t="str">
        <f t="shared" si="8"/>
        <v/>
      </c>
      <c r="B42" t="str">
        <f t="shared" si="9"/>
        <v/>
      </c>
      <c r="C42" s="12">
        <v>31</v>
      </c>
      <c r="E42" s="12" t="str">
        <f t="shared" si="0"/>
        <v/>
      </c>
      <c r="F42" s="12" t="str">
        <f t="shared" si="10"/>
        <v/>
      </c>
      <c r="G42" s="71" t="str">
        <f t="shared" si="2"/>
        <v/>
      </c>
      <c r="H42" s="71" t="str">
        <f t="shared" si="3"/>
        <v/>
      </c>
      <c r="I42" s="71" t="str">
        <f t="shared" si="4"/>
        <v/>
      </c>
      <c r="J42" s="71" t="str">
        <f t="shared" si="5"/>
        <v/>
      </c>
      <c r="K42" s="71" t="str">
        <f t="shared" si="6"/>
        <v/>
      </c>
      <c r="L42" s="72" t="str">
        <f t="shared" si="11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</row>
    <row r="43" spans="1:76" x14ac:dyDescent="0.35">
      <c r="A43" t="str">
        <f t="shared" si="8"/>
        <v/>
      </c>
      <c r="B43" t="str">
        <f t="shared" si="9"/>
        <v/>
      </c>
      <c r="C43" s="12">
        <v>32</v>
      </c>
      <c r="E43" s="12" t="str">
        <f t="shared" si="0"/>
        <v/>
      </c>
      <c r="F43" s="12" t="str">
        <f t="shared" si="10"/>
        <v/>
      </c>
      <c r="G43" s="71" t="str">
        <f t="shared" si="2"/>
        <v/>
      </c>
      <c r="H43" s="71" t="str">
        <f t="shared" si="3"/>
        <v/>
      </c>
      <c r="I43" s="71" t="str">
        <f t="shared" si="4"/>
        <v/>
      </c>
      <c r="J43" s="71" t="str">
        <f t="shared" si="5"/>
        <v/>
      </c>
      <c r="K43" s="71" t="str">
        <f t="shared" si="6"/>
        <v/>
      </c>
      <c r="L43" s="72" t="str">
        <f t="shared" si="11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</row>
    <row r="44" spans="1:76" x14ac:dyDescent="0.35">
      <c r="A44" t="str">
        <f t="shared" si="8"/>
        <v/>
      </c>
      <c r="B44" t="str">
        <f t="shared" si="9"/>
        <v/>
      </c>
      <c r="C44" s="12">
        <v>33</v>
      </c>
      <c r="E44" s="12" t="str">
        <f t="shared" si="0"/>
        <v/>
      </c>
      <c r="F44" s="12" t="str">
        <f t="shared" si="10"/>
        <v/>
      </c>
      <c r="G44" s="71" t="str">
        <f t="shared" si="2"/>
        <v/>
      </c>
      <c r="H44" s="71" t="str">
        <f t="shared" si="3"/>
        <v/>
      </c>
      <c r="I44" s="71" t="str">
        <f t="shared" si="4"/>
        <v/>
      </c>
      <c r="J44" s="71" t="str">
        <f t="shared" si="5"/>
        <v/>
      </c>
      <c r="K44" s="71" t="str">
        <f t="shared" si="6"/>
        <v/>
      </c>
      <c r="L44" s="72" t="str">
        <f t="shared" si="11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</row>
    <row r="45" spans="1:76" x14ac:dyDescent="0.35">
      <c r="A45" t="str">
        <f t="shared" si="8"/>
        <v/>
      </c>
      <c r="B45" t="str">
        <f t="shared" si="9"/>
        <v/>
      </c>
      <c r="C45" s="12">
        <v>34</v>
      </c>
      <c r="E45" s="12" t="str">
        <f t="shared" si="0"/>
        <v/>
      </c>
      <c r="F45" s="12" t="str">
        <f t="shared" si="10"/>
        <v/>
      </c>
      <c r="G45" s="71" t="str">
        <f t="shared" si="2"/>
        <v/>
      </c>
      <c r="H45" s="71" t="str">
        <f t="shared" si="3"/>
        <v/>
      </c>
      <c r="I45" s="71" t="str">
        <f t="shared" si="4"/>
        <v/>
      </c>
      <c r="J45" s="71" t="str">
        <f t="shared" si="5"/>
        <v/>
      </c>
      <c r="K45" s="71" t="str">
        <f t="shared" si="6"/>
        <v/>
      </c>
      <c r="L45" s="72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</row>
    <row r="46" spans="1:76" x14ac:dyDescent="0.35">
      <c r="A46" t="str">
        <f t="shared" si="8"/>
        <v/>
      </c>
      <c r="B46" t="str">
        <f t="shared" si="9"/>
        <v/>
      </c>
      <c r="C46" s="12">
        <v>35</v>
      </c>
      <c r="E46" s="12" t="str">
        <f t="shared" si="0"/>
        <v/>
      </c>
      <c r="F46" s="12" t="str">
        <f t="shared" si="10"/>
        <v/>
      </c>
      <c r="G46" s="71" t="str">
        <f t="shared" si="2"/>
        <v/>
      </c>
      <c r="H46" s="71" t="str">
        <f t="shared" si="3"/>
        <v/>
      </c>
      <c r="I46" s="71" t="str">
        <f t="shared" si="4"/>
        <v/>
      </c>
      <c r="J46" s="71" t="str">
        <f t="shared" si="5"/>
        <v/>
      </c>
      <c r="K46" s="71" t="str">
        <f t="shared" si="6"/>
        <v/>
      </c>
      <c r="L46" s="72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</row>
    <row r="47" spans="1:76" x14ac:dyDescent="0.35">
      <c r="A47" t="str">
        <f t="shared" si="8"/>
        <v/>
      </c>
      <c r="B47" t="str">
        <f t="shared" si="9"/>
        <v/>
      </c>
      <c r="C47" s="12">
        <v>36</v>
      </c>
      <c r="E47" s="12" t="str">
        <f t="shared" si="0"/>
        <v/>
      </c>
      <c r="F47" s="12" t="str">
        <f t="shared" si="10"/>
        <v/>
      </c>
      <c r="G47" s="71" t="str">
        <f t="shared" si="2"/>
        <v/>
      </c>
      <c r="H47" s="71" t="str">
        <f t="shared" si="3"/>
        <v/>
      </c>
      <c r="I47" s="71" t="str">
        <f t="shared" si="4"/>
        <v/>
      </c>
      <c r="J47" s="71" t="str">
        <f t="shared" si="5"/>
        <v/>
      </c>
      <c r="K47" s="71" t="str">
        <f t="shared" si="6"/>
        <v/>
      </c>
      <c r="L47" s="72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</row>
    <row r="48" spans="1:76" x14ac:dyDescent="0.35">
      <c r="A48" t="str">
        <f t="shared" si="8"/>
        <v/>
      </c>
      <c r="B48" t="str">
        <f t="shared" si="9"/>
        <v/>
      </c>
      <c r="C48" s="12">
        <v>37</v>
      </c>
      <c r="E48" s="12" t="str">
        <f t="shared" si="0"/>
        <v/>
      </c>
      <c r="F48" s="12" t="str">
        <f t="shared" si="10"/>
        <v/>
      </c>
      <c r="G48" s="71" t="str">
        <f t="shared" si="2"/>
        <v/>
      </c>
      <c r="H48" s="71" t="str">
        <f t="shared" si="3"/>
        <v/>
      </c>
      <c r="I48" s="71" t="str">
        <f t="shared" si="4"/>
        <v/>
      </c>
      <c r="J48" s="71" t="str">
        <f t="shared" si="5"/>
        <v/>
      </c>
      <c r="K48" s="71" t="str">
        <f t="shared" si="6"/>
        <v/>
      </c>
      <c r="L48" s="72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</row>
    <row r="49" spans="1:76" x14ac:dyDescent="0.35">
      <c r="A49" t="str">
        <f t="shared" si="8"/>
        <v/>
      </c>
      <c r="B49" t="str">
        <f t="shared" si="9"/>
        <v/>
      </c>
      <c r="C49" s="12">
        <v>38</v>
      </c>
      <c r="E49" s="12" t="str">
        <f t="shared" si="0"/>
        <v/>
      </c>
      <c r="F49" s="12" t="str">
        <f t="shared" si="10"/>
        <v/>
      </c>
      <c r="G49" s="71" t="str">
        <f t="shared" si="2"/>
        <v/>
      </c>
      <c r="H49" s="71" t="str">
        <f t="shared" si="3"/>
        <v/>
      </c>
      <c r="I49" s="71" t="str">
        <f t="shared" si="4"/>
        <v/>
      </c>
      <c r="J49" s="71" t="str">
        <f t="shared" si="5"/>
        <v/>
      </c>
      <c r="K49" s="71" t="str">
        <f t="shared" si="6"/>
        <v/>
      </c>
      <c r="L49" s="72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</row>
    <row r="50" spans="1:76" x14ac:dyDescent="0.35">
      <c r="E50" s="12" t="str">
        <f t="shared" si="0"/>
        <v/>
      </c>
      <c r="F50" s="12" t="str">
        <f t="shared" ref="F50" si="12">_xlfn.IFS(E50="","",E50=1,1,E50=2,2,E50=3,3,E50=4,4,E50=5,5,E50&gt;5,5)</f>
        <v/>
      </c>
      <c r="G50" s="71" t="str">
        <f t="shared" si="2"/>
        <v/>
      </c>
      <c r="H50" s="71" t="str">
        <f t="shared" si="3"/>
        <v/>
      </c>
      <c r="I50" s="71" t="str">
        <f t="shared" si="4"/>
        <v/>
      </c>
      <c r="J50" s="71" t="str">
        <f t="shared" si="5"/>
        <v/>
      </c>
      <c r="K50" s="71" t="str">
        <f t="shared" si="6"/>
        <v/>
      </c>
      <c r="L50" s="72" t="str">
        <f t="shared" ref="L50" si="13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</row>
  </sheetData>
  <sortState xmlns:xlrd2="http://schemas.microsoft.com/office/spreadsheetml/2017/richdata2" ref="A14:BX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X50">
    <cfRule type="containsText" dxfId="94" priority="1" operator="containsText" text="Score">
      <formula>NOT(ISERROR(SEARCH("Score",N14)))</formula>
    </cfRule>
    <cfRule type="cellIs" dxfId="93" priority="2" operator="greaterThanOrEqual">
      <formula>$K14</formula>
    </cfRule>
    <cfRule type="cellIs" dxfId="9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C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1" ht="18.5" x14ac:dyDescent="0.45">
      <c r="B1" s="1" t="s">
        <v>0</v>
      </c>
    </row>
    <row r="2" spans="1:81" ht="18.5" x14ac:dyDescent="0.45">
      <c r="B2" s="1" t="s">
        <v>28</v>
      </c>
    </row>
    <row r="3" spans="1:81" x14ac:dyDescent="0.35">
      <c r="B3" s="2" t="str">
        <f>Summary!B2</f>
        <v>September 15, 2025</v>
      </c>
    </row>
    <row r="5" spans="1:81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1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1" x14ac:dyDescent="0.35">
      <c r="B7" s="102" t="s">
        <v>4</v>
      </c>
      <c r="C7" s="102"/>
      <c r="D7" s="102"/>
      <c r="E7" s="103"/>
      <c r="F7" s="6">
        <v>625</v>
      </c>
      <c r="I7" s="5"/>
    </row>
    <row r="10" spans="1:81" ht="18.5" x14ac:dyDescent="0.45">
      <c r="C10" s="7" t="s">
        <v>5</v>
      </c>
    </row>
    <row r="11" spans="1:81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 t="s">
        <v>15</v>
      </c>
      <c r="CA11" s="64" t="s">
        <v>15</v>
      </c>
      <c r="CB11" s="64" t="s">
        <v>15</v>
      </c>
      <c r="CC11" s="64" t="s">
        <v>15</v>
      </c>
    </row>
    <row r="12" spans="1:81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45</v>
      </c>
      <c r="V12" s="64" t="s">
        <v>45</v>
      </c>
      <c r="W12" s="64" t="s">
        <v>45</v>
      </c>
      <c r="X12" s="64" t="s">
        <v>45</v>
      </c>
      <c r="Y12" s="64" t="s">
        <v>46</v>
      </c>
      <c r="Z12" s="64" t="s">
        <v>46</v>
      </c>
      <c r="AA12" s="64" t="s">
        <v>46</v>
      </c>
      <c r="AB12" s="64" t="s">
        <v>36</v>
      </c>
      <c r="AC12" s="64" t="s">
        <v>36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38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146</v>
      </c>
      <c r="BC12" s="64" t="s">
        <v>146</v>
      </c>
      <c r="BD12" s="64" t="s">
        <v>146</v>
      </c>
      <c r="BE12" s="64" t="s">
        <v>146</v>
      </c>
      <c r="BF12" s="64" t="s">
        <v>146</v>
      </c>
      <c r="BG12" s="64" t="s">
        <v>146</v>
      </c>
      <c r="BH12" s="64" t="s">
        <v>146</v>
      </c>
      <c r="BI12" s="64" t="s">
        <v>40</v>
      </c>
      <c r="BJ12" s="64" t="s">
        <v>40</v>
      </c>
      <c r="BK12" s="64" t="s">
        <v>40</v>
      </c>
      <c r="BL12" s="64" t="s">
        <v>41</v>
      </c>
      <c r="BM12" s="64" t="s">
        <v>41</v>
      </c>
      <c r="BN12" s="64" t="s">
        <v>41</v>
      </c>
      <c r="BO12" s="64" t="s">
        <v>41</v>
      </c>
      <c r="BP12" s="64" t="s">
        <v>42</v>
      </c>
      <c r="BQ12" s="64" t="s">
        <v>42</v>
      </c>
      <c r="BR12" s="64" t="s">
        <v>43</v>
      </c>
      <c r="BS12" s="64" t="s">
        <v>43</v>
      </c>
      <c r="BT12" s="64" t="s">
        <v>43</v>
      </c>
      <c r="BU12" s="64" t="s">
        <v>43</v>
      </c>
      <c r="BV12" s="64" t="s">
        <v>43</v>
      </c>
      <c r="BW12" s="64" t="s">
        <v>202</v>
      </c>
      <c r="BX12" s="64" t="s">
        <v>202</v>
      </c>
      <c r="BY12" s="64" t="s">
        <v>202</v>
      </c>
      <c r="BZ12" s="64" t="s">
        <v>16</v>
      </c>
      <c r="CA12" s="64" t="s">
        <v>16</v>
      </c>
      <c r="CB12" s="64" t="s">
        <v>16</v>
      </c>
      <c r="CC12" s="64" t="s">
        <v>16</v>
      </c>
    </row>
    <row r="13" spans="1:81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120</v>
      </c>
      <c r="P13" s="64" t="s">
        <v>121</v>
      </c>
      <c r="Q13" s="64" t="s">
        <v>54</v>
      </c>
      <c r="R13" s="64" t="s">
        <v>49</v>
      </c>
      <c r="S13" s="64" t="s">
        <v>56</v>
      </c>
      <c r="T13" s="64" t="s">
        <v>57</v>
      </c>
      <c r="U13" s="64" t="s">
        <v>54</v>
      </c>
      <c r="V13" s="64" t="s">
        <v>55</v>
      </c>
      <c r="W13" s="64" t="s">
        <v>58</v>
      </c>
      <c r="X13" s="64" t="s">
        <v>58</v>
      </c>
      <c r="Y13" s="64" t="s">
        <v>55</v>
      </c>
      <c r="Z13" s="64" t="s">
        <v>123</v>
      </c>
      <c r="AA13" s="64" t="s">
        <v>124</v>
      </c>
      <c r="AB13" s="64" t="s">
        <v>59</v>
      </c>
      <c r="AC13" s="64" t="s">
        <v>59</v>
      </c>
      <c r="AD13" s="64" t="s">
        <v>126</v>
      </c>
      <c r="AE13" s="64" t="s">
        <v>126</v>
      </c>
      <c r="AF13" s="64" t="s">
        <v>127</v>
      </c>
      <c r="AG13" s="64" t="s">
        <v>127</v>
      </c>
      <c r="AH13" s="64" t="s">
        <v>51</v>
      </c>
      <c r="AI13" s="64" t="s">
        <v>51</v>
      </c>
      <c r="AJ13" s="64" t="s">
        <v>47</v>
      </c>
      <c r="AK13" s="64" t="s">
        <v>47</v>
      </c>
      <c r="AL13" s="64" t="s">
        <v>48</v>
      </c>
      <c r="AM13" s="64" t="s">
        <v>48</v>
      </c>
      <c r="AN13" s="64" t="s">
        <v>128</v>
      </c>
      <c r="AO13" s="64" t="s">
        <v>128</v>
      </c>
      <c r="AP13" s="64" t="s">
        <v>131</v>
      </c>
      <c r="AQ13" s="64" t="s">
        <v>132</v>
      </c>
      <c r="AR13" s="64" t="s">
        <v>135</v>
      </c>
      <c r="AS13" s="64" t="s">
        <v>137</v>
      </c>
      <c r="AT13" s="64" t="s">
        <v>54</v>
      </c>
      <c r="AU13" s="64" t="s">
        <v>55</v>
      </c>
      <c r="AV13" s="64" t="s">
        <v>143</v>
      </c>
      <c r="AW13" s="64" t="s">
        <v>143</v>
      </c>
      <c r="AX13" s="64" t="s">
        <v>144</v>
      </c>
      <c r="AY13" s="64" t="s">
        <v>144</v>
      </c>
      <c r="AZ13" s="64" t="s">
        <v>50</v>
      </c>
      <c r="BA13" s="64" t="s">
        <v>149</v>
      </c>
      <c r="BB13" s="64" t="s">
        <v>147</v>
      </c>
      <c r="BC13" s="64" t="s">
        <v>78</v>
      </c>
      <c r="BD13" s="64" t="s">
        <v>147</v>
      </c>
      <c r="BE13" s="64" t="s">
        <v>159</v>
      </c>
      <c r="BF13" s="64" t="s">
        <v>150</v>
      </c>
      <c r="BG13" s="64" t="s">
        <v>150</v>
      </c>
      <c r="BH13" s="64" t="s">
        <v>151</v>
      </c>
      <c r="BI13" s="64" t="s">
        <v>55</v>
      </c>
      <c r="BJ13" s="64" t="s">
        <v>54</v>
      </c>
      <c r="BK13" s="64" t="s">
        <v>171</v>
      </c>
      <c r="BL13" s="64" t="s">
        <v>54</v>
      </c>
      <c r="BM13" s="64" t="s">
        <v>52</v>
      </c>
      <c r="BN13" s="64" t="s">
        <v>176</v>
      </c>
      <c r="BO13" s="64" t="s">
        <v>177</v>
      </c>
      <c r="BP13" s="64" t="s">
        <v>179</v>
      </c>
      <c r="BQ13" s="64" t="s">
        <v>180</v>
      </c>
      <c r="BR13" s="64" t="s">
        <v>53</v>
      </c>
      <c r="BS13" s="64" t="s">
        <v>185</v>
      </c>
      <c r="BT13" s="64" t="s">
        <v>55</v>
      </c>
      <c r="BU13" s="64" t="s">
        <v>187</v>
      </c>
      <c r="BV13" s="64" t="s">
        <v>188</v>
      </c>
      <c r="BW13" s="64" t="s">
        <v>203</v>
      </c>
      <c r="BX13" s="64" t="s">
        <v>204</v>
      </c>
      <c r="BY13" s="64" t="s">
        <v>205</v>
      </c>
      <c r="BZ13" s="64" t="s">
        <v>186</v>
      </c>
      <c r="CA13" s="64" t="s">
        <v>199</v>
      </c>
      <c r="CB13" s="64" t="s">
        <v>200</v>
      </c>
      <c r="CC13" s="64" t="s">
        <v>201</v>
      </c>
    </row>
    <row r="14" spans="1:81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158</v>
      </c>
      <c r="E14" s="12">
        <f t="shared" ref="E14:E45" si="2">IF(COUNT(N14:CC14)=0,"", COUNT(N14:CC14))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IFERROR(LARGE((N14:CC14),1),"")</f>
        <v>625.20000000000005</v>
      </c>
      <c r="H14" s="71" t="str">
        <f t="shared" ref="H14:H45" si="5">IFERROR(LARGE((N14:CC14),2),"")</f>
        <v/>
      </c>
      <c r="I14" s="71" t="str">
        <f t="shared" ref="I14:I45" si="6">IFERROR(LARGE((N14:CC14),3),"")</f>
        <v/>
      </c>
      <c r="J14" s="71" t="str">
        <f t="shared" ref="J14:J45" si="7">IFERROR(LARGE((N14:CC14),4),"")</f>
        <v/>
      </c>
      <c r="K14" s="71" t="str">
        <f t="shared" ref="K14:K45" si="8">IFERROR(LARGE((N14:CC14),5),"")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>
        <v>625.20000000000005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</row>
    <row r="15" spans="1:81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94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620.4</v>
      </c>
      <c r="AC15" s="12">
        <v>624.5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>
        <v>626.79999999999995</v>
      </c>
      <c r="BG15" s="12">
        <v>628.70000000000005</v>
      </c>
      <c r="BH15" s="12" t="s">
        <v>12</v>
      </c>
      <c r="BI15" s="12" t="s">
        <v>12</v>
      </c>
      <c r="BJ15" s="12" t="s">
        <v>12</v>
      </c>
      <c r="BK15" s="12">
        <v>626.9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>
        <v>623.6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</row>
    <row r="16" spans="1:81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96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>
        <v>623.6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624.1</v>
      </c>
      <c r="AA16" s="12" t="s">
        <v>12</v>
      </c>
      <c r="AB16" s="12">
        <v>626.20000000000005</v>
      </c>
      <c r="AC16" s="12">
        <v>627.4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628.1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>
        <v>620.79999999999995</v>
      </c>
      <c r="BG16" s="12">
        <v>617.20000000000005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>
        <v>628.20000000000005</v>
      </c>
      <c r="BO16" s="12">
        <v>623.1</v>
      </c>
      <c r="BP16" s="12">
        <v>621.70000000000005</v>
      </c>
      <c r="BQ16" s="12">
        <v>626.9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</row>
    <row r="17" spans="1:81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133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>
        <v>625.9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>
        <v>610.20000000000005</v>
      </c>
      <c r="AW17" s="12">
        <v>618.70000000000005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>
        <v>617.29999999999995</v>
      </c>
      <c r="BG17" s="12">
        <v>618.70000000000005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613.79999999999995</v>
      </c>
      <c r="BQ17" s="12">
        <v>619.1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</row>
    <row r="18" spans="1:81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101</v>
      </c>
      <c r="E18" s="12">
        <f t="shared" si="2"/>
        <v>11</v>
      </c>
      <c r="F18" s="12">
        <f t="shared" si="3"/>
        <v>5</v>
      </c>
      <c r="G18" s="71">
        <f t="shared" si="4"/>
        <v>623</v>
      </c>
      <c r="H18" s="71">
        <f t="shared" si="5"/>
        <v>621.79999999999995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>
        <v>623</v>
      </c>
      <c r="AA18" s="12">
        <v>620.5</v>
      </c>
      <c r="AB18" s="12">
        <v>607.6</v>
      </c>
      <c r="AC18" s="12">
        <v>615.20000000000005</v>
      </c>
      <c r="AD18" s="12">
        <v>621.1</v>
      </c>
      <c r="AE18" s="12">
        <v>615.4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>
        <v>611.29999999999995</v>
      </c>
      <c r="AQ18" s="12">
        <v>620.6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>
        <v>612.9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>
        <v>613</v>
      </c>
      <c r="BQ18" s="12">
        <v>621.79999999999995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</row>
    <row r="19" spans="1:81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172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>
        <v>627.4</v>
      </c>
      <c r="BM19" s="12" t="s">
        <v>12</v>
      </c>
      <c r="BN19" s="12">
        <v>625.1</v>
      </c>
      <c r="BO19" s="12">
        <v>626.70000000000005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  <c r="CC19" s="12" t="s">
        <v>12</v>
      </c>
    </row>
    <row r="20" spans="1:81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85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>
        <v>621.70000000000005</v>
      </c>
      <c r="X20" s="12">
        <v>619.5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>
        <v>621.70000000000005</v>
      </c>
      <c r="BO20" s="12">
        <v>624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  <c r="CC20" s="12" t="s">
        <v>12</v>
      </c>
    </row>
    <row r="21" spans="1:81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141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>
        <v>625.20000000000005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>
        <v>624.70000000000005</v>
      </c>
      <c r="BF21" s="12">
        <v>624.70000000000005</v>
      </c>
      <c r="BG21" s="12">
        <v>628.79999999999995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>
        <v>621.4</v>
      </c>
      <c r="BQ21" s="12">
        <v>625.20000000000005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</row>
    <row r="22" spans="1:81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86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>
        <v>622.1</v>
      </c>
      <c r="AA22" s="12">
        <v>624.20000000000005</v>
      </c>
      <c r="AB22" s="12">
        <v>627.4</v>
      </c>
      <c r="AC22" s="12">
        <v>624.70000000000005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>
        <v>620</v>
      </c>
      <c r="AW22" s="12">
        <v>622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>
        <v>619</v>
      </c>
      <c r="BG22" s="12">
        <v>621.20000000000005</v>
      </c>
      <c r="BH22" s="12" t="s">
        <v>12</v>
      </c>
      <c r="BI22" s="12" t="s">
        <v>12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>
        <v>620.5</v>
      </c>
      <c r="BO22" s="12">
        <v>623.4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</row>
    <row r="23" spans="1:81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91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627.70000000000005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</row>
    <row r="24" spans="1:81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100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618.6</v>
      </c>
      <c r="AC24" s="12">
        <v>613.70000000000005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>
        <v>617</v>
      </c>
      <c r="BG24" s="12">
        <v>621.1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</row>
    <row r="25" spans="1:81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115</v>
      </c>
      <c r="E25" s="12">
        <f t="shared" si="2"/>
        <v>5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>
        <v>625.5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>
        <v>625.9</v>
      </c>
      <c r="BG25" s="12">
        <v>618.1</v>
      </c>
      <c r="BH25" s="12" t="s">
        <v>12</v>
      </c>
      <c r="BI25" s="12">
        <v>620.29999999999995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620.1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</row>
    <row r="26" spans="1:81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157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>
        <v>625.5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>
        <v>624.79999999999995</v>
      </c>
      <c r="BO26" s="12">
        <v>625.5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</row>
    <row r="27" spans="1:81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119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627.79999999999995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>
        <v>621.1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>
        <v>616.5</v>
      </c>
      <c r="BG27" s="12">
        <v>621.79999999999995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</row>
    <row r="28" spans="1:81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90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622.20000000000005</v>
      </c>
      <c r="AC28" s="12">
        <v>626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>
        <v>613.1</v>
      </c>
      <c r="AS28" s="12">
        <v>624.20000000000005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615.79999999999995</v>
      </c>
      <c r="BG28" s="12">
        <v>623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>
        <v>624.1</v>
      </c>
      <c r="BO28" s="12">
        <v>627.70000000000005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</row>
    <row r="29" spans="1:81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84</v>
      </c>
      <c r="E29" s="12">
        <f t="shared" si="2"/>
        <v>21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624.29999999999995</v>
      </c>
      <c r="L29" s="72">
        <f t="shared" si="9"/>
        <v>625.64</v>
      </c>
      <c r="N29" s="12" t="s">
        <v>12</v>
      </c>
      <c r="O29" s="12">
        <v>621.29999999999995</v>
      </c>
      <c r="P29" s="12">
        <v>622.20000000000005</v>
      </c>
      <c r="Q29" s="12" t="s">
        <v>12</v>
      </c>
      <c r="R29" s="12">
        <v>624.1</v>
      </c>
      <c r="S29" s="12" t="s">
        <v>12</v>
      </c>
      <c r="T29" s="12" t="s">
        <v>12</v>
      </c>
      <c r="U29" s="12" t="s">
        <v>12</v>
      </c>
      <c r="V29" s="12" t="s">
        <v>12</v>
      </c>
      <c r="W29" s="12">
        <v>625.4</v>
      </c>
      <c r="X29" s="12">
        <v>618.5</v>
      </c>
      <c r="Y29" s="12">
        <v>625.9</v>
      </c>
      <c r="Z29" s="12">
        <v>623.20000000000005</v>
      </c>
      <c r="AA29" s="12">
        <v>626.9</v>
      </c>
      <c r="AB29" s="12">
        <v>617.6</v>
      </c>
      <c r="AC29" s="12">
        <v>625.70000000000005</v>
      </c>
      <c r="AD29" s="12">
        <v>611.6</v>
      </c>
      <c r="AE29" s="12">
        <v>616.70000000000005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>
        <v>617.79999999999995</v>
      </c>
      <c r="AM29" s="12">
        <v>621.5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>
        <v>621.29999999999995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>
        <v>620.1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>
        <v>621.1</v>
      </c>
      <c r="BQ29" s="12">
        <v>615.29999999999995</v>
      </c>
      <c r="BR29" s="12">
        <v>618.70000000000005</v>
      </c>
      <c r="BS29" s="12" t="s">
        <v>12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>
        <v>624.29999999999995</v>
      </c>
      <c r="BY29" s="12">
        <v>623.79999999999995</v>
      </c>
      <c r="BZ29" s="12" t="s">
        <v>12</v>
      </c>
      <c r="CA29" s="12" t="s">
        <v>12</v>
      </c>
      <c r="CB29" s="12" t="s">
        <v>12</v>
      </c>
      <c r="CC29" s="12" t="s">
        <v>12</v>
      </c>
    </row>
    <row r="30" spans="1:81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92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624.1</v>
      </c>
      <c r="AC30" s="12">
        <v>617.4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>
        <v>622.5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>
        <v>627.4</v>
      </c>
      <c r="BG30" s="12">
        <v>621.5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</row>
    <row r="31" spans="1:81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87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>
        <v>627.4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</row>
    <row r="32" spans="1:81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99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>
        <v>624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624.70000000000005</v>
      </c>
      <c r="AC32" s="12">
        <v>621.20000000000005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>
        <v>627.1</v>
      </c>
      <c r="AI32" s="12">
        <v>627.1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>
        <v>624.1</v>
      </c>
      <c r="AU32" s="12" t="s">
        <v>12</v>
      </c>
      <c r="AV32" s="12" t="s">
        <v>12</v>
      </c>
      <c r="AW32" s="12" t="s">
        <v>12</v>
      </c>
      <c r="AX32" s="12">
        <v>622</v>
      </c>
      <c r="AY32" s="12">
        <v>619.29999999999995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>
        <v>617.1</v>
      </c>
      <c r="BO32" s="12">
        <v>622.4</v>
      </c>
      <c r="BP32" s="12">
        <v>618.9</v>
      </c>
      <c r="BQ32" s="12">
        <v>619.6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</row>
    <row r="33" spans="1:81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95</v>
      </c>
      <c r="E33" s="12">
        <f t="shared" si="2"/>
        <v>22</v>
      </c>
      <c r="F33" s="12">
        <f t="shared" si="3"/>
        <v>5</v>
      </c>
      <c r="G33" s="71">
        <f t="shared" si="4"/>
        <v>632.29999999999995</v>
      </c>
      <c r="H33" s="71">
        <f t="shared" si="5"/>
        <v>629.1</v>
      </c>
      <c r="I33" s="71">
        <f t="shared" si="6"/>
        <v>629</v>
      </c>
      <c r="J33" s="71">
        <f t="shared" si="7"/>
        <v>626.9</v>
      </c>
      <c r="K33" s="71">
        <f t="shared" si="8"/>
        <v>626.70000000000005</v>
      </c>
      <c r="L33" s="72">
        <f t="shared" si="9"/>
        <v>628.79999999999995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620.29999999999995</v>
      </c>
      <c r="S33" s="12" t="s">
        <v>12</v>
      </c>
      <c r="T33" s="12">
        <v>624.29999999999995</v>
      </c>
      <c r="U33" s="12" t="s">
        <v>12</v>
      </c>
      <c r="V33" s="12" t="s">
        <v>12</v>
      </c>
      <c r="W33" s="12">
        <v>626.70000000000005</v>
      </c>
      <c r="X33" s="12">
        <v>629</v>
      </c>
      <c r="Y33" s="12">
        <v>626.9</v>
      </c>
      <c r="Z33" s="12">
        <v>623.70000000000005</v>
      </c>
      <c r="AA33" s="12">
        <v>629.1</v>
      </c>
      <c r="AB33" s="12">
        <v>623</v>
      </c>
      <c r="AC33" s="12">
        <v>623.1</v>
      </c>
      <c r="AD33" s="12" t="s">
        <v>12</v>
      </c>
      <c r="AE33" s="12" t="s">
        <v>12</v>
      </c>
      <c r="AF33" s="12">
        <v>622.9</v>
      </c>
      <c r="AG33" s="12">
        <v>620.70000000000005</v>
      </c>
      <c r="AH33" s="12" t="s">
        <v>12</v>
      </c>
      <c r="AI33" s="12" t="s">
        <v>12</v>
      </c>
      <c r="AJ33" s="12">
        <v>612.70000000000005</v>
      </c>
      <c r="AK33" s="12">
        <v>622.9</v>
      </c>
      <c r="AL33" s="12" t="s">
        <v>12</v>
      </c>
      <c r="AM33" s="12" t="s">
        <v>12</v>
      </c>
      <c r="AN33" s="12">
        <v>625.4</v>
      </c>
      <c r="AO33" s="12">
        <v>624.1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>
        <v>632.29999999999995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>
        <v>619.29999999999995</v>
      </c>
      <c r="BG33" s="12">
        <v>622.6</v>
      </c>
      <c r="BH33" s="12" t="s">
        <v>12</v>
      </c>
      <c r="BI33" s="12" t="s">
        <v>12</v>
      </c>
      <c r="BJ33" s="12" t="s">
        <v>12</v>
      </c>
      <c r="BK33" s="12">
        <v>620.29999999999995</v>
      </c>
      <c r="BL33" s="12" t="s">
        <v>12</v>
      </c>
      <c r="BM33" s="12">
        <v>625.5</v>
      </c>
      <c r="BN33" s="12" t="s">
        <v>12</v>
      </c>
      <c r="BO33" s="12" t="s">
        <v>12</v>
      </c>
      <c r="BP33" s="12">
        <v>620.5</v>
      </c>
      <c r="BQ33" s="12">
        <v>625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  <c r="CC33" s="12" t="s">
        <v>12</v>
      </c>
    </row>
    <row r="34" spans="1:81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98</v>
      </c>
      <c r="E34" s="12">
        <f t="shared" si="2"/>
        <v>22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 t="s">
        <v>12</v>
      </c>
      <c r="Q34" s="12" t="s">
        <v>12</v>
      </c>
      <c r="R34" s="12">
        <v>619.1</v>
      </c>
      <c r="S34" s="12" t="s">
        <v>12</v>
      </c>
      <c r="T34" s="12" t="s">
        <v>12</v>
      </c>
      <c r="U34" s="12" t="s">
        <v>12</v>
      </c>
      <c r="V34" s="12">
        <v>625</v>
      </c>
      <c r="W34" s="12" t="s">
        <v>12</v>
      </c>
      <c r="X34" s="12" t="s">
        <v>12</v>
      </c>
      <c r="Y34" s="12">
        <v>627.9</v>
      </c>
      <c r="Z34" s="12" t="s">
        <v>12</v>
      </c>
      <c r="AA34" s="12" t="s">
        <v>12</v>
      </c>
      <c r="AB34" s="12">
        <v>624.20000000000005</v>
      </c>
      <c r="AC34" s="12">
        <v>622.9</v>
      </c>
      <c r="AD34" s="12" t="s">
        <v>12</v>
      </c>
      <c r="AE34" s="12" t="s">
        <v>12</v>
      </c>
      <c r="AF34" s="12">
        <v>626.6</v>
      </c>
      <c r="AG34" s="12">
        <v>626.20000000000005</v>
      </c>
      <c r="AH34" s="12" t="s">
        <v>12</v>
      </c>
      <c r="AI34" s="12" t="s">
        <v>12</v>
      </c>
      <c r="AJ34" s="12">
        <v>626.9</v>
      </c>
      <c r="AK34" s="12">
        <v>630.4</v>
      </c>
      <c r="AL34" s="12" t="s">
        <v>12</v>
      </c>
      <c r="AM34" s="12" t="s">
        <v>12</v>
      </c>
      <c r="AN34" s="12">
        <v>630.9</v>
      </c>
      <c r="AO34" s="12">
        <v>631.4</v>
      </c>
      <c r="AP34" s="12">
        <v>624.20000000000005</v>
      </c>
      <c r="AQ34" s="12">
        <v>628.20000000000005</v>
      </c>
      <c r="AR34" s="12">
        <v>607.6</v>
      </c>
      <c r="AS34" s="12" t="s">
        <v>12</v>
      </c>
      <c r="AT34" s="12" t="s">
        <v>12</v>
      </c>
      <c r="AU34" s="12">
        <v>625.70000000000005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>
        <v>623.70000000000005</v>
      </c>
      <c r="BG34" s="12">
        <v>631.1</v>
      </c>
      <c r="BH34" s="12" t="s">
        <v>12</v>
      </c>
      <c r="BI34" s="12" t="s">
        <v>12</v>
      </c>
      <c r="BJ34" s="12" t="s">
        <v>12</v>
      </c>
      <c r="BK34" s="12">
        <v>627.5</v>
      </c>
      <c r="BL34" s="12" t="s">
        <v>12</v>
      </c>
      <c r="BM34" s="12" t="s">
        <v>12</v>
      </c>
      <c r="BN34" s="12">
        <v>631.4</v>
      </c>
      <c r="BO34" s="12">
        <v>629.1</v>
      </c>
      <c r="BP34" s="12">
        <v>625.29999999999995</v>
      </c>
      <c r="BQ34" s="12">
        <v>628.70000000000005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  <c r="CC34" s="12" t="s">
        <v>12</v>
      </c>
    </row>
    <row r="35" spans="1:81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138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>
        <v>628.79999999999995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</row>
    <row r="36" spans="1:81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81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>
        <v>628.79999999999995</v>
      </c>
      <c r="AW36" s="12">
        <v>626.1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>
        <v>627.29999999999995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>
        <v>631.1</v>
      </c>
      <c r="BN36" s="12" t="s">
        <v>12</v>
      </c>
      <c r="BO36" s="12" t="s">
        <v>12</v>
      </c>
      <c r="BP36" s="12">
        <v>629</v>
      </c>
      <c r="BQ36" s="12">
        <v>630.6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  <c r="CC36" s="12" t="s">
        <v>12</v>
      </c>
    </row>
    <row r="37" spans="1:81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102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>
        <v>616.1</v>
      </c>
      <c r="BG37" s="12">
        <v>623.4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</row>
    <row r="38" spans="1:81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111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>
        <v>628.20000000000005</v>
      </c>
      <c r="BJ38" s="12" t="s">
        <v>12</v>
      </c>
      <c r="BK38" s="12" t="s">
        <v>12</v>
      </c>
      <c r="BL38" s="12">
        <v>630.79999999999995</v>
      </c>
      <c r="BM38" s="12" t="s">
        <v>12</v>
      </c>
      <c r="BN38" s="12">
        <v>626.70000000000005</v>
      </c>
      <c r="BO38" s="12">
        <v>629</v>
      </c>
      <c r="BP38" s="12">
        <v>627.1</v>
      </c>
      <c r="BQ38" s="12">
        <v>629.20000000000005</v>
      </c>
      <c r="BR38" s="12" t="s">
        <v>12</v>
      </c>
      <c r="BS38" s="12" t="s">
        <v>12</v>
      </c>
      <c r="BT38" s="12">
        <v>633.70000000000005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</row>
    <row r="39" spans="1:81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142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>
        <v>625.5</v>
      </c>
      <c r="AU39" s="12" t="s">
        <v>12</v>
      </c>
      <c r="AV39" s="12">
        <v>616.70000000000005</v>
      </c>
      <c r="AW39" s="12" t="s">
        <v>12</v>
      </c>
      <c r="AX39" s="12">
        <v>616.4</v>
      </c>
      <c r="AY39" s="12" t="s">
        <v>12</v>
      </c>
      <c r="AZ39" s="12" t="s">
        <v>12</v>
      </c>
      <c r="BA39" s="12" t="s">
        <v>12</v>
      </c>
      <c r="BB39" s="12">
        <v>622.6</v>
      </c>
      <c r="BC39" s="12" t="s">
        <v>12</v>
      </c>
      <c r="BD39" s="12" t="s">
        <v>12</v>
      </c>
      <c r="BE39" s="12" t="s">
        <v>12</v>
      </c>
      <c r="BF39" s="12">
        <v>618.4</v>
      </c>
      <c r="BG39" s="12">
        <v>619.4</v>
      </c>
      <c r="BH39" s="12" t="s">
        <v>12</v>
      </c>
      <c r="BI39" s="12" t="s">
        <v>12</v>
      </c>
      <c r="BJ39" s="12">
        <v>624.70000000000005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>
        <v>625.6</v>
      </c>
      <c r="BQ39" s="12">
        <v>624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</row>
    <row r="40" spans="1:81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103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>
        <v>620.6</v>
      </c>
      <c r="AC40" s="12">
        <v>619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>
        <v>620.29999999999995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>
        <v>621.1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</row>
    <row r="41" spans="1:81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140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>
        <v>626.5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</row>
    <row r="42" spans="1:81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89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>
        <v>626.4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>
        <v>622.4</v>
      </c>
      <c r="AC42" s="12">
        <v>623.5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>
        <v>619</v>
      </c>
      <c r="AT42" s="12" t="s">
        <v>12</v>
      </c>
      <c r="AU42" s="12" t="s">
        <v>12</v>
      </c>
      <c r="AV42" s="12">
        <v>622.5</v>
      </c>
      <c r="AW42" s="12">
        <v>625.1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>
        <v>622.9</v>
      </c>
      <c r="BG42" s="12">
        <v>625.20000000000005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>
        <v>626</v>
      </c>
      <c r="BO42" s="12">
        <v>626.9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</row>
    <row r="43" spans="1:81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116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>
        <v>628.29999999999995</v>
      </c>
      <c r="AC43" s="12">
        <v>629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>
        <v>627.29999999999995</v>
      </c>
      <c r="BO43" s="12">
        <v>626.29999999999995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</row>
    <row r="44" spans="1:81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97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>
        <v>618.9</v>
      </c>
      <c r="X44" s="12">
        <v>622.1</v>
      </c>
      <c r="Y44" s="12" t="s">
        <v>12</v>
      </c>
      <c r="Z44" s="12" t="s">
        <v>12</v>
      </c>
      <c r="AA44" s="12" t="s">
        <v>12</v>
      </c>
      <c r="AB44" s="12">
        <v>628.5</v>
      </c>
      <c r="AC44" s="12">
        <v>630.1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>
        <v>628.29999999999995</v>
      </c>
      <c r="AI44" s="12">
        <v>628.5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>
        <v>626.79999999999995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>
        <v>627.5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>
        <v>624</v>
      </c>
      <c r="BM44" s="12" t="s">
        <v>12</v>
      </c>
      <c r="BN44" s="12" t="s">
        <v>12</v>
      </c>
      <c r="BO44" s="12" t="s">
        <v>12</v>
      </c>
      <c r="BP44" s="12">
        <v>622.6</v>
      </c>
      <c r="BQ44" s="12">
        <v>621.79999999999995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</row>
    <row r="45" spans="1:81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113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>
        <v>627.29999999999995</v>
      </c>
      <c r="AW45" s="12" t="s">
        <v>12</v>
      </c>
      <c r="AX45" s="12">
        <v>623.79999999999995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617.1</v>
      </c>
      <c r="BG45" s="12">
        <v>615.5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>
        <v>615</v>
      </c>
      <c r="BM45" s="12" t="s">
        <v>12</v>
      </c>
      <c r="BN45" s="12">
        <v>619</v>
      </c>
      <c r="BO45" s="12">
        <v>621.6</v>
      </c>
      <c r="BP45" s="12">
        <v>621.1</v>
      </c>
      <c r="BQ45" s="12">
        <v>623.5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</row>
    <row r="46" spans="1:81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104</v>
      </c>
      <c r="E46" s="12">
        <f t="shared" ref="E46:E77" si="10">IF(COUNT(N46:CC46)=0,"", COUNT(N46:CC46))</f>
        <v>2</v>
      </c>
      <c r="F46" s="12">
        <f t="shared" si="3"/>
        <v>2</v>
      </c>
      <c r="G46" s="71">
        <f t="shared" ref="G46:G77" si="11">IFERROR(LARGE((N46:CC46),1),"")</f>
        <v>618.4</v>
      </c>
      <c r="H46" s="71">
        <f t="shared" ref="H46:H77" si="12">IFERROR(LARGE((N46:CC46),2),"")</f>
        <v>615.5</v>
      </c>
      <c r="I46" s="71" t="str">
        <f t="shared" ref="I46:I77" si="13">IFERROR(LARGE((N46:CC46),3),"")</f>
        <v/>
      </c>
      <c r="J46" s="71" t="str">
        <f t="shared" ref="J46:J77" si="14">IFERROR(LARGE((N46:CC46),4),"")</f>
        <v/>
      </c>
      <c r="K46" s="71" t="str">
        <f t="shared" ref="K46:K77" si="15">IFERROR(LARGE((N46:CC46),5),"")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>
        <v>618.4</v>
      </c>
      <c r="BG46" s="12">
        <v>615.5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</row>
    <row r="47" spans="1:81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88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>
        <v>625.5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>
        <v>623.1</v>
      </c>
      <c r="AC47" s="12">
        <v>621.5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>
        <v>629.20000000000005</v>
      </c>
      <c r="BG47" s="12">
        <v>628.5</v>
      </c>
      <c r="BH47" s="12" t="s">
        <v>12</v>
      </c>
      <c r="BI47" s="12" t="s">
        <v>12</v>
      </c>
      <c r="BJ47" s="12" t="s">
        <v>12</v>
      </c>
      <c r="BK47" s="12">
        <v>629.29999999999995</v>
      </c>
      <c r="BL47" s="12" t="s">
        <v>12</v>
      </c>
      <c r="BM47" s="12" t="s">
        <v>12</v>
      </c>
      <c r="BN47" s="12">
        <v>624.29999999999995</v>
      </c>
      <c r="BO47" s="12">
        <v>620.70000000000005</v>
      </c>
      <c r="BP47" s="12">
        <v>627.5</v>
      </c>
      <c r="BQ47" s="12">
        <v>627.6</v>
      </c>
      <c r="BR47" s="12" t="s">
        <v>12</v>
      </c>
      <c r="BS47" s="12">
        <v>625.20000000000005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</row>
    <row r="48" spans="1:81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155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>
        <v>626.5</v>
      </c>
      <c r="BG48" s="12">
        <v>619.29999999999995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>
        <v>621</v>
      </c>
      <c r="BO48" s="12">
        <v>623</v>
      </c>
      <c r="BP48" s="12">
        <v>624.20000000000005</v>
      </c>
      <c r="BQ48" s="12">
        <v>623.9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</row>
    <row r="49" spans="1:81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79</v>
      </c>
      <c r="E49" s="12">
        <f t="shared" si="10"/>
        <v>12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>
        <v>629.1</v>
      </c>
      <c r="AK49" s="12">
        <v>633.5</v>
      </c>
      <c r="AL49" s="12">
        <v>634.1</v>
      </c>
      <c r="AM49" s="12">
        <v>627.9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>
        <v>632.70000000000005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>
        <v>631.6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630.70000000000005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>
        <v>630.1</v>
      </c>
      <c r="BO49" s="12">
        <v>629.5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>
        <v>628.1</v>
      </c>
      <c r="BV49" s="12">
        <v>629.4</v>
      </c>
      <c r="BW49" s="12">
        <v>629.70000000000005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</row>
    <row r="50" spans="1:81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139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>
        <v>627.1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>
        <v>626.20000000000005</v>
      </c>
      <c r="BG50" s="12">
        <v>629.1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>
        <v>624.9</v>
      </c>
      <c r="BO50" s="12">
        <v>624.4</v>
      </c>
      <c r="BP50" s="12">
        <v>625</v>
      </c>
      <c r="BQ50" s="12">
        <v>626.6</v>
      </c>
      <c r="BR50" s="12">
        <v>624.9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</row>
    <row r="51" spans="1:81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168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625.1</v>
      </c>
      <c r="BK51" s="12" t="s">
        <v>12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>
        <v>626.5</v>
      </c>
      <c r="BQ51" s="12">
        <v>623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</row>
    <row r="52" spans="1:81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83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>
        <v>627.4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>
        <v>625.5</v>
      </c>
      <c r="AC52" s="12">
        <v>623.6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>
        <v>623.5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>
        <v>623.79999999999995</v>
      </c>
      <c r="BL52" s="12" t="s">
        <v>12</v>
      </c>
      <c r="BM52" s="12">
        <v>629.9</v>
      </c>
      <c r="BN52" s="12" t="s">
        <v>12</v>
      </c>
      <c r="BO52" s="12" t="s">
        <v>12</v>
      </c>
      <c r="BP52" s="12">
        <v>626.79999999999995</v>
      </c>
      <c r="BQ52" s="12">
        <v>628.70000000000005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</row>
    <row r="53" spans="1:81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80</v>
      </c>
      <c r="E53" s="12">
        <f t="shared" si="10"/>
        <v>17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629.5</v>
      </c>
      <c r="L53" s="72">
        <f t="shared" si="9"/>
        <v>629.93999999999994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>
        <v>623.6</v>
      </c>
      <c r="X53" s="12">
        <v>627.79999999999995</v>
      </c>
      <c r="Y53" s="12" t="s">
        <v>12</v>
      </c>
      <c r="Z53" s="12">
        <v>628.4</v>
      </c>
      <c r="AA53" s="12">
        <v>629.9</v>
      </c>
      <c r="AB53" s="12">
        <v>628.70000000000005</v>
      </c>
      <c r="AC53" s="12">
        <v>627.20000000000005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>
        <v>628.79999999999995</v>
      </c>
      <c r="AK53" s="12">
        <v>629.5</v>
      </c>
      <c r="AL53" s="12">
        <v>630.20000000000005</v>
      </c>
      <c r="AM53" s="12">
        <v>624.9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>
        <v>627.4</v>
      </c>
      <c r="AW53" s="12">
        <v>626.29999999999995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>
        <v>623.5</v>
      </c>
      <c r="BI53" s="12" t="s">
        <v>12</v>
      </c>
      <c r="BJ53" s="12" t="s">
        <v>12</v>
      </c>
      <c r="BK53" s="12" t="s">
        <v>12</v>
      </c>
      <c r="BL53" s="12" t="s">
        <v>12</v>
      </c>
      <c r="BM53" s="12">
        <v>626.79999999999995</v>
      </c>
      <c r="BN53" s="12" t="s">
        <v>12</v>
      </c>
      <c r="BO53" s="12" t="s">
        <v>12</v>
      </c>
      <c r="BP53" s="12">
        <v>628.79999999999995</v>
      </c>
      <c r="BQ53" s="12">
        <v>629.6</v>
      </c>
      <c r="BR53" s="12" t="s">
        <v>12</v>
      </c>
      <c r="BS53" s="12" t="s">
        <v>12</v>
      </c>
      <c r="BT53" s="12">
        <v>630.5</v>
      </c>
      <c r="BU53" s="12" t="s">
        <v>12</v>
      </c>
      <c r="BV53" s="12" t="s">
        <v>12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</row>
    <row r="54" spans="1:81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112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>
        <v>625</v>
      </c>
      <c r="AC54" s="12">
        <v>626.6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</row>
    <row r="55" spans="1:81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118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>
        <v>628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>
        <v>623.9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>
        <v>621.29999999999995</v>
      </c>
      <c r="BG55" s="12">
        <v>621.5</v>
      </c>
      <c r="BH55" s="12" t="s">
        <v>12</v>
      </c>
      <c r="BI55" s="12" t="s">
        <v>12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>
        <v>626.20000000000005</v>
      </c>
      <c r="BO55" s="12">
        <v>625.20000000000005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</row>
    <row r="56" spans="1:81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82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>
        <v>630.1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>
        <v>627</v>
      </c>
      <c r="AC56" s="12">
        <v>630.9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>
        <v>630.20000000000005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>
        <v>630.1</v>
      </c>
      <c r="BI56" s="12" t="s">
        <v>12</v>
      </c>
      <c r="BJ56" s="12" t="s">
        <v>12</v>
      </c>
      <c r="BK56" s="12" t="s">
        <v>12</v>
      </c>
      <c r="BL56" s="12" t="s">
        <v>12</v>
      </c>
      <c r="BM56" s="12">
        <v>627.79999999999995</v>
      </c>
      <c r="BN56" s="12" t="s">
        <v>12</v>
      </c>
      <c r="BO56" s="12" t="s">
        <v>12</v>
      </c>
      <c r="BP56" s="12">
        <v>624</v>
      </c>
      <c r="BQ56" s="12">
        <v>629.4</v>
      </c>
      <c r="BR56" s="12" t="s">
        <v>12</v>
      </c>
      <c r="BS56" s="12" t="s">
        <v>12</v>
      </c>
      <c r="BT56" s="12">
        <v>630.9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  <c r="CC56" s="12" t="s">
        <v>12</v>
      </c>
    </row>
    <row r="57" spans="1:81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93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>
        <v>621</v>
      </c>
      <c r="AC57" s="12">
        <v>622.9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624.9</v>
      </c>
      <c r="BG57" s="12">
        <v>623.29999999999995</v>
      </c>
      <c r="BH57" s="12" t="s">
        <v>12</v>
      </c>
      <c r="BI57" s="12" t="s">
        <v>12</v>
      </c>
      <c r="BJ57" s="12" t="s">
        <v>12</v>
      </c>
      <c r="BK57" s="12" t="s">
        <v>12</v>
      </c>
      <c r="BL57" s="12">
        <v>625.5</v>
      </c>
      <c r="BM57" s="12" t="s">
        <v>12</v>
      </c>
      <c r="BN57" s="12">
        <v>627.79999999999995</v>
      </c>
      <c r="BO57" s="12">
        <v>627.70000000000005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</row>
    <row r="58" spans="1:81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</row>
    <row r="59" spans="1:81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</row>
    <row r="60" spans="1:81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</row>
    <row r="61" spans="1:81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</row>
    <row r="62" spans="1:81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</row>
    <row r="63" spans="1:81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</row>
    <row r="64" spans="1:81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</row>
    <row r="65" spans="1:81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</row>
    <row r="66" spans="1:81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</row>
    <row r="67" spans="1:81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</row>
    <row r="68" spans="1:81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</row>
    <row r="69" spans="1:81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</row>
    <row r="70" spans="1:81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</row>
    <row r="71" spans="1:81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</row>
    <row r="72" spans="1:81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</row>
    <row r="73" spans="1:81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</row>
    <row r="74" spans="1:81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</row>
    <row r="75" spans="1:81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</row>
    <row r="76" spans="1:81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</row>
    <row r="77" spans="1:81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</row>
    <row r="78" spans="1:81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IF(COUNT(N78:CC78)=0,"", COUNT(N78:CC78))</f>
        <v/>
      </c>
      <c r="F78" s="12" t="str">
        <f t="shared" si="22"/>
        <v/>
      </c>
      <c r="G78" s="71" t="str">
        <f t="shared" ref="G78:G83" si="25">IFERROR(LARGE((N78:CC78),1),"")</f>
        <v/>
      </c>
      <c r="H78" s="71" t="str">
        <f t="shared" ref="H78:H83" si="26">IFERROR(LARGE((N78:CC78),2),"")</f>
        <v/>
      </c>
      <c r="I78" s="71" t="str">
        <f t="shared" ref="I78:I83" si="27">IFERROR(LARGE((N78:CC78),3),"")</f>
        <v/>
      </c>
      <c r="J78" s="71" t="str">
        <f t="shared" ref="J78:J83" si="28">IFERROR(LARGE((N78:CC78),4),"")</f>
        <v/>
      </c>
      <c r="K78" s="71" t="str">
        <f t="shared" ref="K78:K83" si="29">IFERROR(LARGE((N78:CC78),5),"")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</row>
    <row r="79" spans="1:81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</row>
    <row r="80" spans="1:81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</row>
    <row r="81" spans="1:81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</row>
    <row r="82" spans="1:81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</row>
    <row r="83" spans="1:81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</row>
  </sheetData>
  <sortState xmlns:xlrd2="http://schemas.microsoft.com/office/spreadsheetml/2017/richdata2" ref="A14:CC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C83">
    <cfRule type="containsText" dxfId="91" priority="1" operator="containsText" text="Score">
      <formula>NOT(ISERROR(SEARCH("Score",N14)))</formula>
    </cfRule>
    <cfRule type="cellIs" dxfId="90" priority="2" operator="greaterThanOrEqual">
      <formula>$K14</formula>
    </cfRule>
    <cfRule type="cellIs" dxfId="89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T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6" ht="18.5" x14ac:dyDescent="0.45">
      <c r="B1" s="1" t="s">
        <v>0</v>
      </c>
    </row>
    <row r="2" spans="1:46" ht="18.5" x14ac:dyDescent="0.45">
      <c r="B2" s="1" t="s">
        <v>33</v>
      </c>
    </row>
    <row r="3" spans="1:46" x14ac:dyDescent="0.35">
      <c r="B3" s="2" t="str">
        <f>Summary!B2</f>
        <v>September 15, 2025</v>
      </c>
    </row>
    <row r="5" spans="1:46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6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6" x14ac:dyDescent="0.35">
      <c r="B7" s="102" t="s">
        <v>4</v>
      </c>
      <c r="C7" s="102"/>
      <c r="D7" s="102"/>
      <c r="E7" s="103"/>
      <c r="F7" s="52">
        <v>583</v>
      </c>
      <c r="I7" s="5"/>
    </row>
    <row r="10" spans="1:46" ht="18.5" x14ac:dyDescent="0.45">
      <c r="C10" s="7" t="s">
        <v>5</v>
      </c>
    </row>
    <row r="11" spans="1:46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2026</v>
      </c>
      <c r="AK11" s="64">
        <v>2026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 t="s">
        <v>15</v>
      </c>
      <c r="AR11" s="64" t="s">
        <v>15</v>
      </c>
      <c r="AS11" s="64" t="s">
        <v>15</v>
      </c>
      <c r="AT11" s="64" t="s">
        <v>15</v>
      </c>
    </row>
    <row r="12" spans="1:46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39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146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41</v>
      </c>
      <c r="AI12" s="64" t="s">
        <v>41</v>
      </c>
      <c r="AJ12" s="64" t="s">
        <v>41</v>
      </c>
      <c r="AK12" s="64" t="s">
        <v>41</v>
      </c>
      <c r="AL12" s="64" t="s">
        <v>42</v>
      </c>
      <c r="AM12" s="64" t="s">
        <v>42</v>
      </c>
      <c r="AN12" s="64" t="s">
        <v>43</v>
      </c>
      <c r="AO12" s="64" t="s">
        <v>43</v>
      </c>
      <c r="AP12" s="64" t="s">
        <v>43</v>
      </c>
      <c r="AQ12" s="64" t="s">
        <v>16</v>
      </c>
      <c r="AR12" s="64" t="s">
        <v>16</v>
      </c>
      <c r="AS12" s="64" t="s">
        <v>16</v>
      </c>
      <c r="AT12" s="64" t="s">
        <v>16</v>
      </c>
    </row>
    <row r="13" spans="1:46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134</v>
      </c>
      <c r="V13" s="64" t="s">
        <v>55</v>
      </c>
      <c r="W13" s="64" t="s">
        <v>78</v>
      </c>
      <c r="X13" s="64" t="s">
        <v>152</v>
      </c>
      <c r="Y13" s="64" t="s">
        <v>153</v>
      </c>
      <c r="Z13" s="64" t="s">
        <v>150</v>
      </c>
      <c r="AA13" s="64" t="s">
        <v>154</v>
      </c>
      <c r="AB13" s="64" t="s">
        <v>160</v>
      </c>
      <c r="AC13" s="64" t="s">
        <v>161</v>
      </c>
      <c r="AD13" s="64" t="s">
        <v>162</v>
      </c>
      <c r="AE13" s="64" t="s">
        <v>55</v>
      </c>
      <c r="AF13" s="64" t="s">
        <v>169</v>
      </c>
      <c r="AG13" s="64" t="s">
        <v>170</v>
      </c>
      <c r="AH13" s="64" t="s">
        <v>105</v>
      </c>
      <c r="AI13" s="64" t="s">
        <v>106</v>
      </c>
      <c r="AJ13" s="64" t="s">
        <v>173</v>
      </c>
      <c r="AK13" s="64" t="s">
        <v>174</v>
      </c>
      <c r="AL13" s="64" t="s">
        <v>179</v>
      </c>
      <c r="AM13" s="64" t="s">
        <v>180</v>
      </c>
      <c r="AN13" s="64" t="s">
        <v>55</v>
      </c>
      <c r="AO13" s="64" t="s">
        <v>194</v>
      </c>
      <c r="AP13" s="64" t="s">
        <v>193</v>
      </c>
      <c r="AQ13" s="64" t="s">
        <v>181</v>
      </c>
      <c r="AR13" s="64" t="s">
        <v>182</v>
      </c>
      <c r="AS13" s="64" t="s">
        <v>189</v>
      </c>
      <c r="AT13" s="64" t="s">
        <v>190</v>
      </c>
    </row>
    <row r="14" spans="1:46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167</v>
      </c>
      <c r="E14">
        <f t="shared" ref="E14:E44" si="2">IF(COUNT(N14:AT14)=0,"", COUNT(N14:AT14))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IFERROR(LARGE((N14:AT14),1),"")</f>
        <v>588</v>
      </c>
      <c r="H14">
        <f t="shared" ref="H14:H44" si="5">IFERROR(LARGE((N14:AT14),2),"")</f>
        <v>586</v>
      </c>
      <c r="I14">
        <f t="shared" ref="I14:I44" si="6">IFERROR(LARGE((N14:AT14),3),"")</f>
        <v>583</v>
      </c>
      <c r="J14">
        <f t="shared" ref="J14:J44" si="7">IFERROR(LARGE((N14:AT14),4),"")</f>
        <v>577</v>
      </c>
      <c r="K14">
        <f t="shared" ref="K14:K44" si="8">IFERROR(LARGE((N14:AT14),5),"")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>
        <v>588</v>
      </c>
      <c r="AD14" s="12">
        <v>586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>
        <v>583</v>
      </c>
      <c r="AK14" s="12">
        <v>577</v>
      </c>
      <c r="AL14" s="12">
        <v>575</v>
      </c>
      <c r="AM14" s="12">
        <v>577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</row>
    <row r="15" spans="1:46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69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588</v>
      </c>
      <c r="AC15" s="12">
        <v>586</v>
      </c>
      <c r="AD15" s="12">
        <v>591</v>
      </c>
      <c r="AE15" s="12" t="s">
        <v>12</v>
      </c>
      <c r="AF15" s="12" t="s">
        <v>12</v>
      </c>
      <c r="AG15" s="12" t="s">
        <v>12</v>
      </c>
      <c r="AH15" s="12">
        <v>579</v>
      </c>
      <c r="AI15" s="12" t="s">
        <v>12</v>
      </c>
      <c r="AJ15" s="12" t="s">
        <v>12</v>
      </c>
      <c r="AK15" s="12" t="s">
        <v>12</v>
      </c>
      <c r="AL15" s="12">
        <v>575</v>
      </c>
      <c r="AM15" s="12">
        <v>585</v>
      </c>
      <c r="AN15" s="12">
        <v>588</v>
      </c>
      <c r="AO15" s="12">
        <v>560</v>
      </c>
      <c r="AP15" s="12">
        <v>570</v>
      </c>
      <c r="AQ15" s="12" t="s">
        <v>12</v>
      </c>
      <c r="AR15" s="12" t="s">
        <v>12</v>
      </c>
      <c r="AS15" s="12" t="s">
        <v>12</v>
      </c>
      <c r="AT15" s="12" t="s">
        <v>12</v>
      </c>
    </row>
    <row r="16" spans="1:46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65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588</v>
      </c>
      <c r="T16" s="12">
        <v>590</v>
      </c>
      <c r="U16" s="12" t="s">
        <v>12</v>
      </c>
      <c r="V16" s="12" t="s">
        <v>12</v>
      </c>
      <c r="W16" s="12">
        <v>583</v>
      </c>
      <c r="X16" s="12">
        <v>578</v>
      </c>
      <c r="Y16" s="12">
        <v>586</v>
      </c>
      <c r="Z16" s="12" t="s">
        <v>12</v>
      </c>
      <c r="AA16" s="12" t="s">
        <v>12</v>
      </c>
      <c r="AB16" s="12">
        <v>588</v>
      </c>
      <c r="AC16" s="12">
        <v>586</v>
      </c>
      <c r="AD16" s="12">
        <v>586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>
        <v>587</v>
      </c>
      <c r="AK16" s="12">
        <v>587</v>
      </c>
      <c r="AL16" s="12">
        <v>581</v>
      </c>
      <c r="AM16" s="12">
        <v>586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</row>
    <row r="17" spans="1:46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73</v>
      </c>
      <c r="E17">
        <f t="shared" si="2"/>
        <v>3</v>
      </c>
      <c r="F17">
        <f t="shared" si="3"/>
        <v>3</v>
      </c>
      <c r="G17">
        <f t="shared" si="4"/>
        <v>576</v>
      </c>
      <c r="H17">
        <f t="shared" si="5"/>
        <v>573</v>
      </c>
      <c r="I17">
        <f t="shared" si="6"/>
        <v>568</v>
      </c>
      <c r="J17" t="str">
        <f t="shared" si="7"/>
        <v/>
      </c>
      <c r="K17" t="str">
        <f t="shared" si="8"/>
        <v/>
      </c>
      <c r="L17" s="78">
        <f t="shared" si="9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576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568</v>
      </c>
      <c r="AM17" s="12">
        <v>573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</row>
    <row r="18" spans="1:46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109</v>
      </c>
      <c r="E18">
        <f t="shared" si="2"/>
        <v>5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566</v>
      </c>
      <c r="L18" s="78">
        <f t="shared" si="9"/>
        <v>581.6</v>
      </c>
      <c r="N18" s="12" t="s">
        <v>12</v>
      </c>
      <c r="O18" s="12">
        <v>591</v>
      </c>
      <c r="P18" s="12" t="s">
        <v>12</v>
      </c>
      <c r="Q18" s="12" t="s">
        <v>12</v>
      </c>
      <c r="R18" s="12">
        <v>583</v>
      </c>
      <c r="S18" s="12" t="s">
        <v>12</v>
      </c>
      <c r="T18" s="12">
        <v>586</v>
      </c>
      <c r="U18" s="12" t="s">
        <v>12</v>
      </c>
      <c r="V18" s="12">
        <v>566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>
        <v>582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</row>
    <row r="19" spans="1:46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70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>
        <v>592</v>
      </c>
      <c r="T19" s="12">
        <v>588</v>
      </c>
      <c r="U19" s="12" t="s">
        <v>12</v>
      </c>
      <c r="V19" s="12" t="s">
        <v>12</v>
      </c>
      <c r="W19" s="12" t="s">
        <v>12</v>
      </c>
      <c r="X19" s="12">
        <v>587</v>
      </c>
      <c r="Y19" s="12">
        <v>588</v>
      </c>
      <c r="Z19" s="12" t="s">
        <v>12</v>
      </c>
      <c r="AA19" s="12" t="s">
        <v>12</v>
      </c>
      <c r="AB19" s="12">
        <v>589</v>
      </c>
      <c r="AC19" s="12">
        <v>595</v>
      </c>
      <c r="AD19" s="12">
        <v>589</v>
      </c>
      <c r="AE19" s="12">
        <v>590</v>
      </c>
      <c r="AF19" s="12" t="s">
        <v>12</v>
      </c>
      <c r="AG19" s="12" t="s">
        <v>12</v>
      </c>
      <c r="AH19" s="12">
        <v>594</v>
      </c>
      <c r="AI19" s="12">
        <v>590</v>
      </c>
      <c r="AJ19" s="12" t="s">
        <v>12</v>
      </c>
      <c r="AK19" s="12" t="s">
        <v>12</v>
      </c>
      <c r="AL19" s="12">
        <v>586</v>
      </c>
      <c r="AM19" s="12">
        <v>584</v>
      </c>
      <c r="AN19" s="12">
        <v>593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</row>
    <row r="20" spans="1:46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67</v>
      </c>
      <c r="E20">
        <f t="shared" si="2"/>
        <v>15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591.79999999999995</v>
      </c>
      <c r="N20" s="12" t="s">
        <v>12</v>
      </c>
      <c r="O20" s="12">
        <v>597</v>
      </c>
      <c r="P20" s="12" t="s">
        <v>12</v>
      </c>
      <c r="Q20" s="12" t="s">
        <v>12</v>
      </c>
      <c r="R20" s="12" t="s">
        <v>12</v>
      </c>
      <c r="S20" s="12">
        <v>583</v>
      </c>
      <c r="T20" s="12" t="s">
        <v>12</v>
      </c>
      <c r="U20" s="12">
        <v>588</v>
      </c>
      <c r="V20" s="12" t="s">
        <v>12</v>
      </c>
      <c r="W20" s="12">
        <v>579</v>
      </c>
      <c r="X20" s="12">
        <v>583</v>
      </c>
      <c r="Y20" s="12">
        <v>587</v>
      </c>
      <c r="Z20" s="12" t="s">
        <v>12</v>
      </c>
      <c r="AA20" s="12" t="s">
        <v>12</v>
      </c>
      <c r="AB20" s="12">
        <v>589</v>
      </c>
      <c r="AC20" s="12" t="s">
        <v>12</v>
      </c>
      <c r="AD20" s="12" t="s">
        <v>12</v>
      </c>
      <c r="AE20" s="12">
        <v>592</v>
      </c>
      <c r="AF20" s="12" t="s">
        <v>12</v>
      </c>
      <c r="AG20" s="12" t="s">
        <v>12</v>
      </c>
      <c r="AH20" s="12">
        <v>584</v>
      </c>
      <c r="AI20" s="12">
        <v>588</v>
      </c>
      <c r="AJ20" s="12" t="s">
        <v>12</v>
      </c>
      <c r="AK20" s="12" t="s">
        <v>12</v>
      </c>
      <c r="AL20" s="12">
        <v>590</v>
      </c>
      <c r="AM20" s="12">
        <v>588</v>
      </c>
      <c r="AN20" s="12">
        <v>591</v>
      </c>
      <c r="AO20" s="12">
        <v>573</v>
      </c>
      <c r="AP20" s="12">
        <v>569</v>
      </c>
      <c r="AQ20" s="12" t="s">
        <v>12</v>
      </c>
      <c r="AR20" s="12" t="s">
        <v>12</v>
      </c>
      <c r="AS20" s="12" t="s">
        <v>12</v>
      </c>
      <c r="AT20" s="12" t="s">
        <v>12</v>
      </c>
    </row>
    <row r="21" spans="1:46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71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>
        <v>579</v>
      </c>
      <c r="Q21" s="12">
        <v>584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582</v>
      </c>
      <c r="AA21" s="12">
        <v>565</v>
      </c>
      <c r="AB21" s="12">
        <v>585</v>
      </c>
      <c r="AC21" s="12">
        <v>590</v>
      </c>
      <c r="AD21" s="12">
        <v>591</v>
      </c>
      <c r="AE21" s="12" t="s">
        <v>12</v>
      </c>
      <c r="AF21" s="12">
        <v>584</v>
      </c>
      <c r="AG21" s="12">
        <v>590</v>
      </c>
      <c r="AH21" s="12" t="s">
        <v>12</v>
      </c>
      <c r="AI21" s="12" t="s">
        <v>12</v>
      </c>
      <c r="AJ21" s="12">
        <v>586</v>
      </c>
      <c r="AK21" s="12">
        <v>590</v>
      </c>
      <c r="AL21" s="12">
        <v>587</v>
      </c>
      <c r="AM21" s="12">
        <v>580</v>
      </c>
      <c r="AN21" s="12" t="s">
        <v>12</v>
      </c>
      <c r="AO21" s="12">
        <v>587</v>
      </c>
      <c r="AP21" s="12">
        <v>570</v>
      </c>
      <c r="AQ21" s="12" t="s">
        <v>12</v>
      </c>
      <c r="AR21" s="12" t="s">
        <v>12</v>
      </c>
      <c r="AS21" s="12" t="s">
        <v>12</v>
      </c>
      <c r="AT21" s="12" t="s">
        <v>12</v>
      </c>
    </row>
    <row r="22" spans="1:46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63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>
        <v>579</v>
      </c>
      <c r="T22" s="12">
        <v>583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580</v>
      </c>
      <c r="AC22" s="12">
        <v>582</v>
      </c>
      <c r="AD22" s="12">
        <v>592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>
        <v>577</v>
      </c>
      <c r="AK22" s="12">
        <v>580</v>
      </c>
      <c r="AL22" s="12">
        <v>584</v>
      </c>
      <c r="AM22" s="12">
        <v>569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</row>
    <row r="23" spans="1:46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76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>
        <v>581</v>
      </c>
      <c r="P23" s="12">
        <v>576</v>
      </c>
      <c r="Q23" s="12">
        <v>572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539</v>
      </c>
      <c r="AB23" s="12">
        <v>570</v>
      </c>
      <c r="AC23" s="12">
        <v>573</v>
      </c>
      <c r="AD23" s="12">
        <v>571</v>
      </c>
      <c r="AE23" s="12" t="s">
        <v>12</v>
      </c>
      <c r="AF23" s="12">
        <v>571</v>
      </c>
      <c r="AG23" s="12">
        <v>574</v>
      </c>
      <c r="AH23" s="12" t="s">
        <v>12</v>
      </c>
      <c r="AI23" s="12" t="s">
        <v>12</v>
      </c>
      <c r="AJ23" s="12">
        <v>572</v>
      </c>
      <c r="AK23" s="12">
        <v>568</v>
      </c>
      <c r="AL23" s="12">
        <v>573</v>
      </c>
      <c r="AM23" s="12">
        <v>572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</row>
    <row r="24" spans="1:46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68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>
        <v>581</v>
      </c>
      <c r="Q24" s="12">
        <v>588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583</v>
      </c>
      <c r="AA24" s="12">
        <v>564</v>
      </c>
      <c r="AB24" s="12">
        <v>590</v>
      </c>
      <c r="AC24" s="12">
        <v>593</v>
      </c>
      <c r="AD24" s="12">
        <v>589</v>
      </c>
      <c r="AE24" s="12" t="s">
        <v>12</v>
      </c>
      <c r="AF24" s="12">
        <v>586</v>
      </c>
      <c r="AG24" s="12">
        <v>579</v>
      </c>
      <c r="AH24" s="12">
        <v>590</v>
      </c>
      <c r="AI24" s="12">
        <v>595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>
        <v>568</v>
      </c>
      <c r="AP24" s="12">
        <v>571</v>
      </c>
      <c r="AQ24" s="12" t="s">
        <v>12</v>
      </c>
      <c r="AR24" s="12" t="s">
        <v>12</v>
      </c>
      <c r="AS24" s="12" t="s">
        <v>12</v>
      </c>
      <c r="AT24" s="12" t="s">
        <v>12</v>
      </c>
    </row>
    <row r="25" spans="1:46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61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597</v>
      </c>
      <c r="AC25" s="12">
        <v>592</v>
      </c>
      <c r="AD25" s="12">
        <v>591</v>
      </c>
      <c r="AE25" s="12" t="s">
        <v>12</v>
      </c>
      <c r="AF25" s="12" t="s">
        <v>12</v>
      </c>
      <c r="AG25" s="12" t="s">
        <v>12</v>
      </c>
      <c r="AH25" s="12">
        <v>592</v>
      </c>
      <c r="AI25" s="12">
        <v>587</v>
      </c>
      <c r="AJ25" s="12" t="s">
        <v>12</v>
      </c>
      <c r="AK25" s="12" t="s">
        <v>12</v>
      </c>
      <c r="AL25" s="12">
        <v>585</v>
      </c>
      <c r="AM25" s="12">
        <v>585</v>
      </c>
      <c r="AN25" s="12">
        <v>588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</row>
    <row r="26" spans="1:46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66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>
        <v>586</v>
      </c>
      <c r="AC26" s="12">
        <v>588</v>
      </c>
      <c r="AD26" s="12">
        <v>589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>
        <v>575</v>
      </c>
      <c r="AK26" s="12">
        <v>575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</row>
    <row r="27" spans="1:46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60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>
        <v>584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>
        <v>591</v>
      </c>
      <c r="AC27" s="12">
        <v>584</v>
      </c>
      <c r="AD27" s="12">
        <v>588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586</v>
      </c>
      <c r="AK27" s="12">
        <v>580</v>
      </c>
      <c r="AL27" s="12">
        <v>585</v>
      </c>
      <c r="AM27" s="12">
        <v>578</v>
      </c>
      <c r="AN27" s="12">
        <v>586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</row>
    <row r="28" spans="1:46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64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>
        <v>579</v>
      </c>
      <c r="T28" s="12">
        <v>589</v>
      </c>
      <c r="U28" s="12" t="s">
        <v>12</v>
      </c>
      <c r="V28" s="12" t="s">
        <v>12</v>
      </c>
      <c r="W28" s="12">
        <v>584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>
        <v>583</v>
      </c>
      <c r="AC28" s="12">
        <v>590</v>
      </c>
      <c r="AD28" s="12">
        <v>587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>
        <v>576</v>
      </c>
      <c r="AK28" s="12">
        <v>583</v>
      </c>
      <c r="AL28" s="12">
        <v>581</v>
      </c>
      <c r="AM28" s="12">
        <v>586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</row>
    <row r="29" spans="1:46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72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>
        <v>586</v>
      </c>
      <c r="P29" s="12">
        <v>578</v>
      </c>
      <c r="Q29" s="12">
        <v>583</v>
      </c>
      <c r="R29" s="12" t="s">
        <v>12</v>
      </c>
      <c r="S29" s="12">
        <v>584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>
        <v>582</v>
      </c>
      <c r="AA29" s="12">
        <v>565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576</v>
      </c>
      <c r="AG29" s="12">
        <v>580</v>
      </c>
      <c r="AH29" s="12" t="s">
        <v>12</v>
      </c>
      <c r="AI29" s="12" t="s">
        <v>12</v>
      </c>
      <c r="AJ29" s="12">
        <v>581</v>
      </c>
      <c r="AK29" s="12">
        <v>567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</row>
    <row r="30" spans="1:46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75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>
        <v>583</v>
      </c>
      <c r="Q30" s="12">
        <v>577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>
        <v>575</v>
      </c>
      <c r="AA30" s="12">
        <v>562</v>
      </c>
      <c r="AB30" s="12">
        <v>589</v>
      </c>
      <c r="AC30" s="12">
        <v>585</v>
      </c>
      <c r="AD30" s="12">
        <v>583</v>
      </c>
      <c r="AE30" s="12" t="s">
        <v>12</v>
      </c>
      <c r="AF30" s="12">
        <v>575</v>
      </c>
      <c r="AG30" s="12">
        <v>574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>
        <v>576</v>
      </c>
      <c r="AM30" s="12">
        <v>573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</row>
    <row r="31" spans="1:46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</row>
    <row r="32" spans="1:46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</row>
    <row r="33" spans="1:46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</row>
    <row r="34" spans="1:46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</row>
    <row r="35" spans="1:46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</row>
    <row r="36" spans="1:46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</row>
    <row r="37" spans="1:46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</row>
    <row r="38" spans="1:46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</row>
    <row r="39" spans="1:46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</row>
    <row r="40" spans="1:46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</row>
    <row r="41" spans="1:46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</row>
    <row r="42" spans="1:46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</row>
    <row r="43" spans="1:46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</row>
    <row r="44" spans="1:46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</row>
  </sheetData>
  <sortState xmlns:xlrd2="http://schemas.microsoft.com/office/spreadsheetml/2017/richdata2" ref="A14:AT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T44">
    <cfRule type="containsText" dxfId="88" priority="1" operator="containsText" text="Score">
      <formula>NOT(ISERROR(SEARCH("Score",N14)))</formula>
    </cfRule>
    <cfRule type="cellIs" dxfId="87" priority="2" operator="greaterThanOrEqual">
      <formula>$K14</formula>
    </cfRule>
    <cfRule type="cellIs" dxfId="86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U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34</v>
      </c>
    </row>
    <row r="3" spans="1:47" x14ac:dyDescent="0.35">
      <c r="B3" s="49" t="str">
        <f>Summary!B2</f>
        <v>September 15,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2026</v>
      </c>
      <c r="AH11" s="64">
        <v>2026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45</v>
      </c>
      <c r="Q12" s="64" t="s">
        <v>45</v>
      </c>
      <c r="R12" s="64" t="s">
        <v>45</v>
      </c>
      <c r="S12" s="64" t="s">
        <v>45</v>
      </c>
      <c r="T12" s="64" t="s">
        <v>46</v>
      </c>
      <c r="U12" s="64" t="s">
        <v>39</v>
      </c>
      <c r="V12" s="64" t="s">
        <v>146</v>
      </c>
      <c r="W12" s="64" t="s">
        <v>146</v>
      </c>
      <c r="X12" s="64" t="s">
        <v>146</v>
      </c>
      <c r="Y12" s="64" t="s">
        <v>146</v>
      </c>
      <c r="Z12" s="64" t="s">
        <v>146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43</v>
      </c>
      <c r="AR12" s="64" t="s">
        <v>202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49</v>
      </c>
      <c r="P13" s="64" t="s">
        <v>107</v>
      </c>
      <c r="Q13" s="64" t="s">
        <v>108</v>
      </c>
      <c r="R13" s="64" t="s">
        <v>49</v>
      </c>
      <c r="S13" s="64" t="s">
        <v>58</v>
      </c>
      <c r="T13" s="64" t="s">
        <v>55</v>
      </c>
      <c r="U13" s="64" t="s">
        <v>55</v>
      </c>
      <c r="V13" s="64" t="s">
        <v>78</v>
      </c>
      <c r="W13" s="64" t="s">
        <v>152</v>
      </c>
      <c r="X13" s="64" t="s">
        <v>153</v>
      </c>
      <c r="Y13" s="64" t="s">
        <v>150</v>
      </c>
      <c r="Z13" s="64" t="s">
        <v>154</v>
      </c>
      <c r="AA13" s="64" t="s">
        <v>160</v>
      </c>
      <c r="AB13" s="64" t="s">
        <v>161</v>
      </c>
      <c r="AC13" s="64" t="s">
        <v>162</v>
      </c>
      <c r="AD13" s="64" t="s">
        <v>55</v>
      </c>
      <c r="AE13" s="64" t="s">
        <v>169</v>
      </c>
      <c r="AF13" s="64" t="s">
        <v>170</v>
      </c>
      <c r="AG13" s="64" t="s">
        <v>105</v>
      </c>
      <c r="AH13" s="64" t="s">
        <v>106</v>
      </c>
      <c r="AI13" s="64" t="s">
        <v>173</v>
      </c>
      <c r="AJ13" s="64" t="s">
        <v>174</v>
      </c>
      <c r="AK13" s="64" t="s">
        <v>179</v>
      </c>
      <c r="AL13" s="64" t="s">
        <v>180</v>
      </c>
      <c r="AM13" s="64" t="s">
        <v>55</v>
      </c>
      <c r="AN13" s="64" t="s">
        <v>187</v>
      </c>
      <c r="AO13" s="64" t="s">
        <v>188</v>
      </c>
      <c r="AP13" s="64" t="s">
        <v>194</v>
      </c>
      <c r="AQ13" s="64" t="s">
        <v>193</v>
      </c>
      <c r="AR13" s="64" t="s">
        <v>203</v>
      </c>
      <c r="AS13" s="64" t="s">
        <v>191</v>
      </c>
      <c r="AT13" s="64" t="s">
        <v>192</v>
      </c>
      <c r="AU13" s="64" t="s">
        <v>175</v>
      </c>
    </row>
    <row r="14" spans="1:47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94</v>
      </c>
      <c r="E14">
        <f t="shared" ref="E14:E45" si="2">IF(COUNT(N14:AU14)=0,"", COUNT(N14:AU14))</f>
        <v>4</v>
      </c>
      <c r="F14">
        <f t="shared" ref="F14:F36" si="3">_xlfn.IFS(E14="","",E14=1,1,E14=2,2,E14=3,3,E14=4,4,E14=5,5,E14&gt;5,5)</f>
        <v>4</v>
      </c>
      <c r="G14">
        <f t="shared" ref="G14:G45" si="4">IFERROR(LARGE((N14:AU14),1),"")</f>
        <v>589</v>
      </c>
      <c r="H14">
        <f t="shared" ref="H14:H45" si="5">IFERROR(LARGE((N14:AU14),2),"")</f>
        <v>577</v>
      </c>
      <c r="I14">
        <f t="shared" ref="I14:I45" si="6">IFERROR(LARGE((N14:AU14),3),"")</f>
        <v>573</v>
      </c>
      <c r="J14">
        <f t="shared" ref="J14:J45" si="7">IFERROR(LARGE((N14:AU14),4),"")</f>
        <v>570</v>
      </c>
      <c r="K14" t="str">
        <f t="shared" ref="K14:K45" si="8">IFERROR(LARGE((N14:AU14),5),"")</f>
        <v/>
      </c>
      <c r="L14" s="78">
        <f t="shared" ref="L14:L36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>
        <v>573</v>
      </c>
      <c r="Z14" s="12">
        <v>570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>
        <v>589</v>
      </c>
      <c r="AF14" s="12">
        <v>577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125</v>
      </c>
      <c r="E15">
        <f t="shared" si="2"/>
        <v>1</v>
      </c>
      <c r="F15">
        <f t="shared" si="3"/>
        <v>1</v>
      </c>
      <c r="G15">
        <f t="shared" si="4"/>
        <v>578</v>
      </c>
      <c r="H15" t="str">
        <f t="shared" si="5"/>
        <v/>
      </c>
      <c r="I15" t="str">
        <f t="shared" si="6"/>
        <v/>
      </c>
      <c r="J15" t="str">
        <f t="shared" si="7"/>
        <v/>
      </c>
      <c r="K15" t="str">
        <f t="shared" si="8"/>
        <v/>
      </c>
      <c r="L15" s="78">
        <f t="shared" si="9"/>
        <v>578</v>
      </c>
      <c r="N15" s="12" t="s">
        <v>12</v>
      </c>
      <c r="O15" s="12">
        <v>578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96</v>
      </c>
      <c r="E16">
        <f t="shared" si="2"/>
        <v>11</v>
      </c>
      <c r="F16">
        <f t="shared" si="3"/>
        <v>5</v>
      </c>
      <c r="G16">
        <f t="shared" si="4"/>
        <v>592</v>
      </c>
      <c r="H16">
        <f t="shared" si="5"/>
        <v>587</v>
      </c>
      <c r="I16">
        <f t="shared" si="6"/>
        <v>582</v>
      </c>
      <c r="J16">
        <f t="shared" si="7"/>
        <v>580</v>
      </c>
      <c r="K16">
        <f t="shared" si="8"/>
        <v>577</v>
      </c>
      <c r="L16" s="78">
        <f t="shared" si="9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>
        <v>576</v>
      </c>
      <c r="Z16" s="12">
        <v>572</v>
      </c>
      <c r="AA16" s="12">
        <v>587</v>
      </c>
      <c r="AB16" s="12">
        <v>592</v>
      </c>
      <c r="AC16" s="12">
        <v>582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580</v>
      </c>
      <c r="AJ16" s="12">
        <v>573</v>
      </c>
      <c r="AK16" s="12">
        <v>577</v>
      </c>
      <c r="AL16" s="12">
        <v>575</v>
      </c>
      <c r="AM16" s="12" t="s">
        <v>12</v>
      </c>
      <c r="AN16" s="12" t="s">
        <v>12</v>
      </c>
      <c r="AO16" s="12" t="s">
        <v>12</v>
      </c>
      <c r="AP16" s="12">
        <v>568</v>
      </c>
      <c r="AQ16" s="12">
        <v>547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86</v>
      </c>
      <c r="E17">
        <f t="shared" si="2"/>
        <v>4</v>
      </c>
      <c r="F17">
        <f t="shared" si="3"/>
        <v>4</v>
      </c>
      <c r="G17">
        <f t="shared" si="4"/>
        <v>585</v>
      </c>
      <c r="H17">
        <f t="shared" si="5"/>
        <v>584</v>
      </c>
      <c r="I17">
        <f t="shared" si="6"/>
        <v>576</v>
      </c>
      <c r="J17">
        <f t="shared" si="7"/>
        <v>574</v>
      </c>
      <c r="K17" t="str">
        <f t="shared" si="8"/>
        <v/>
      </c>
      <c r="L17">
        <f t="shared" si="9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>
        <v>585</v>
      </c>
      <c r="AB17" s="12">
        <v>576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>
        <v>584</v>
      </c>
      <c r="AJ17" s="12">
        <v>574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115</v>
      </c>
      <c r="E18">
        <f t="shared" si="2"/>
        <v>6</v>
      </c>
      <c r="F18">
        <f t="shared" si="3"/>
        <v>5</v>
      </c>
      <c r="G18">
        <f t="shared" si="4"/>
        <v>590</v>
      </c>
      <c r="H18">
        <f t="shared" si="5"/>
        <v>584</v>
      </c>
      <c r="I18">
        <f t="shared" si="6"/>
        <v>578</v>
      </c>
      <c r="J18">
        <f t="shared" si="7"/>
        <v>577</v>
      </c>
      <c r="K18">
        <f t="shared" si="8"/>
        <v>568</v>
      </c>
      <c r="L18" s="78">
        <f t="shared" si="9"/>
        <v>579.4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584</v>
      </c>
      <c r="U18" s="12">
        <v>577</v>
      </c>
      <c r="V18" s="12" t="s">
        <v>12</v>
      </c>
      <c r="W18" s="12" t="s">
        <v>12</v>
      </c>
      <c r="X18" s="12" t="s">
        <v>12</v>
      </c>
      <c r="Y18" s="12">
        <v>567</v>
      </c>
      <c r="Z18" s="12">
        <v>568</v>
      </c>
      <c r="AA18" s="12" t="s">
        <v>12</v>
      </c>
      <c r="AB18" s="12" t="s">
        <v>12</v>
      </c>
      <c r="AC18" s="12" t="s">
        <v>12</v>
      </c>
      <c r="AD18" s="12">
        <v>590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578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114</v>
      </c>
      <c r="E19">
        <f t="shared" si="2"/>
        <v>4</v>
      </c>
      <c r="F19">
        <f t="shared" si="3"/>
        <v>4</v>
      </c>
      <c r="G19">
        <f t="shared" si="4"/>
        <v>579</v>
      </c>
      <c r="H19">
        <f t="shared" si="5"/>
        <v>575</v>
      </c>
      <c r="I19">
        <f t="shared" si="6"/>
        <v>568</v>
      </c>
      <c r="J19">
        <f t="shared" si="7"/>
        <v>554</v>
      </c>
      <c r="K19" t="str">
        <f t="shared" si="8"/>
        <v/>
      </c>
      <c r="L19" s="78">
        <f t="shared" si="9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568</v>
      </c>
      <c r="Z19" s="12">
        <v>554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>
        <v>579</v>
      </c>
      <c r="AJ19" s="12">
        <v>575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164</v>
      </c>
      <c r="E20">
        <f t="shared" si="2"/>
        <v>2</v>
      </c>
      <c r="F20">
        <f t="shared" si="3"/>
        <v>2</v>
      </c>
      <c r="G20">
        <f t="shared" si="4"/>
        <v>586</v>
      </c>
      <c r="H20">
        <f t="shared" si="5"/>
        <v>509</v>
      </c>
      <c r="I20" t="str">
        <f t="shared" si="6"/>
        <v/>
      </c>
      <c r="J20" t="str">
        <f t="shared" si="7"/>
        <v/>
      </c>
      <c r="K20" t="str">
        <f t="shared" si="8"/>
        <v/>
      </c>
      <c r="L20">
        <f t="shared" si="9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>
        <v>586</v>
      </c>
      <c r="AB20" s="12">
        <v>509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90</v>
      </c>
      <c r="E21">
        <f t="shared" si="2"/>
        <v>2</v>
      </c>
      <c r="F21">
        <f t="shared" si="3"/>
        <v>2</v>
      </c>
      <c r="G21">
        <f t="shared" si="4"/>
        <v>588</v>
      </c>
      <c r="H21">
        <f t="shared" si="5"/>
        <v>580</v>
      </c>
      <c r="I21" t="str">
        <f t="shared" si="6"/>
        <v/>
      </c>
      <c r="J21" t="str">
        <f t="shared" si="7"/>
        <v/>
      </c>
      <c r="K21" t="str">
        <f t="shared" si="8"/>
        <v/>
      </c>
      <c r="L21" s="78">
        <f t="shared" si="9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>
        <v>580</v>
      </c>
      <c r="AJ21" s="12">
        <v>588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163</v>
      </c>
      <c r="E22">
        <f t="shared" si="2"/>
        <v>9</v>
      </c>
      <c r="F22">
        <f t="shared" si="3"/>
        <v>5</v>
      </c>
      <c r="G22">
        <f t="shared" si="4"/>
        <v>590</v>
      </c>
      <c r="H22">
        <f t="shared" si="5"/>
        <v>583</v>
      </c>
      <c r="I22">
        <f t="shared" si="6"/>
        <v>582</v>
      </c>
      <c r="J22">
        <f t="shared" si="7"/>
        <v>579</v>
      </c>
      <c r="K22">
        <f t="shared" si="8"/>
        <v>575</v>
      </c>
      <c r="L22">
        <f t="shared" si="9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590</v>
      </c>
      <c r="AB22" s="12">
        <v>583</v>
      </c>
      <c r="AC22" s="12">
        <v>582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579</v>
      </c>
      <c r="AJ22" s="12">
        <v>569</v>
      </c>
      <c r="AK22" s="12">
        <v>572</v>
      </c>
      <c r="AL22" s="12">
        <v>575</v>
      </c>
      <c r="AM22" s="12" t="s">
        <v>12</v>
      </c>
      <c r="AN22" s="12" t="s">
        <v>12</v>
      </c>
      <c r="AO22" s="12" t="s">
        <v>12</v>
      </c>
      <c r="AP22" s="12">
        <v>564</v>
      </c>
      <c r="AQ22" s="12">
        <v>561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81</v>
      </c>
      <c r="E23">
        <f t="shared" si="2"/>
        <v>9</v>
      </c>
      <c r="F23">
        <f t="shared" si="3"/>
        <v>5</v>
      </c>
      <c r="G23">
        <f t="shared" si="4"/>
        <v>595</v>
      </c>
      <c r="H23">
        <f t="shared" si="5"/>
        <v>593</v>
      </c>
      <c r="I23">
        <f t="shared" si="6"/>
        <v>591</v>
      </c>
      <c r="J23">
        <f t="shared" si="7"/>
        <v>591</v>
      </c>
      <c r="K23">
        <f t="shared" si="8"/>
        <v>590</v>
      </c>
      <c r="L23" s="78">
        <f t="shared" si="9"/>
        <v>592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>
        <v>595</v>
      </c>
      <c r="X23" s="12">
        <v>589</v>
      </c>
      <c r="Y23" s="12" t="s">
        <v>12</v>
      </c>
      <c r="Z23" s="12" t="s">
        <v>12</v>
      </c>
      <c r="AA23" s="12">
        <v>590</v>
      </c>
      <c r="AB23" s="12">
        <v>593</v>
      </c>
      <c r="AC23" s="12">
        <v>591</v>
      </c>
      <c r="AD23" s="12" t="s">
        <v>12</v>
      </c>
      <c r="AE23" s="12" t="s">
        <v>12</v>
      </c>
      <c r="AF23" s="12" t="s">
        <v>12</v>
      </c>
      <c r="AG23" s="12">
        <v>585</v>
      </c>
      <c r="AH23" s="12">
        <v>591</v>
      </c>
      <c r="AI23" s="12" t="s">
        <v>12</v>
      </c>
      <c r="AJ23" s="12" t="s">
        <v>12</v>
      </c>
      <c r="AK23" s="12">
        <v>581</v>
      </c>
      <c r="AL23" s="12">
        <v>587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166</v>
      </c>
      <c r="E24">
        <f t="shared" si="2"/>
        <v>9</v>
      </c>
      <c r="F24">
        <f t="shared" si="3"/>
        <v>5</v>
      </c>
      <c r="G24">
        <f t="shared" si="4"/>
        <v>586</v>
      </c>
      <c r="H24">
        <f t="shared" si="5"/>
        <v>586</v>
      </c>
      <c r="I24">
        <f t="shared" si="6"/>
        <v>584</v>
      </c>
      <c r="J24">
        <f t="shared" si="7"/>
        <v>582</v>
      </c>
      <c r="K24">
        <f t="shared" si="8"/>
        <v>579</v>
      </c>
      <c r="L24">
        <f t="shared" si="9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584</v>
      </c>
      <c r="AB24" s="12">
        <v>586</v>
      </c>
      <c r="AC24" s="12">
        <v>579</v>
      </c>
      <c r="AD24" s="12">
        <v>586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>
        <v>574</v>
      </c>
      <c r="AJ24" s="12">
        <v>578</v>
      </c>
      <c r="AK24" s="12">
        <v>577</v>
      </c>
      <c r="AL24" s="12">
        <v>578</v>
      </c>
      <c r="AM24" s="12">
        <v>582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111</v>
      </c>
      <c r="E25">
        <f t="shared" si="2"/>
        <v>9</v>
      </c>
      <c r="F25">
        <f t="shared" si="3"/>
        <v>5</v>
      </c>
      <c r="G25">
        <f t="shared" si="4"/>
        <v>595</v>
      </c>
      <c r="H25">
        <f t="shared" si="5"/>
        <v>589</v>
      </c>
      <c r="I25">
        <f t="shared" si="6"/>
        <v>588</v>
      </c>
      <c r="J25">
        <f t="shared" si="7"/>
        <v>587</v>
      </c>
      <c r="K25">
        <f t="shared" si="8"/>
        <v>587</v>
      </c>
      <c r="L25" s="78">
        <f t="shared" si="9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588</v>
      </c>
      <c r="AB25" s="12">
        <v>589</v>
      </c>
      <c r="AC25" s="12">
        <v>587</v>
      </c>
      <c r="AD25" s="12">
        <v>572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>
        <v>587</v>
      </c>
      <c r="AJ25" s="12">
        <v>583</v>
      </c>
      <c r="AK25" s="12">
        <v>579</v>
      </c>
      <c r="AL25" s="12">
        <v>581</v>
      </c>
      <c r="AM25" s="12">
        <v>595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89</v>
      </c>
      <c r="E26">
        <f t="shared" si="2"/>
        <v>11</v>
      </c>
      <c r="F26">
        <f t="shared" si="3"/>
        <v>5</v>
      </c>
      <c r="G26">
        <f t="shared" si="4"/>
        <v>590</v>
      </c>
      <c r="H26">
        <f t="shared" si="5"/>
        <v>584</v>
      </c>
      <c r="I26">
        <f t="shared" si="6"/>
        <v>583</v>
      </c>
      <c r="J26">
        <f t="shared" si="7"/>
        <v>582</v>
      </c>
      <c r="K26">
        <f t="shared" si="8"/>
        <v>582</v>
      </c>
      <c r="L26" s="78">
        <f t="shared" si="9"/>
        <v>584.20000000000005</v>
      </c>
      <c r="N26" s="12" t="s">
        <v>12</v>
      </c>
      <c r="O26" s="12" t="s">
        <v>12</v>
      </c>
      <c r="P26" s="12">
        <v>583</v>
      </c>
      <c r="Q26" s="12">
        <v>578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>
        <v>557</v>
      </c>
      <c r="Z26" s="12">
        <v>548</v>
      </c>
      <c r="AA26" s="12">
        <v>581</v>
      </c>
      <c r="AB26" s="12">
        <v>590</v>
      </c>
      <c r="AC26" s="12">
        <v>582</v>
      </c>
      <c r="AD26" s="12" t="s">
        <v>12</v>
      </c>
      <c r="AE26" s="12">
        <v>581</v>
      </c>
      <c r="AF26" s="12">
        <v>582</v>
      </c>
      <c r="AG26" s="12" t="s">
        <v>12</v>
      </c>
      <c r="AH26" s="12" t="s">
        <v>12</v>
      </c>
      <c r="AI26" s="12">
        <v>579</v>
      </c>
      <c r="AJ26" s="12">
        <v>584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116</v>
      </c>
      <c r="E27">
        <f t="shared" si="2"/>
        <v>1</v>
      </c>
      <c r="F27">
        <f t="shared" si="3"/>
        <v>1</v>
      </c>
      <c r="G27">
        <f t="shared" si="4"/>
        <v>588</v>
      </c>
      <c r="H27" t="str">
        <f t="shared" si="5"/>
        <v/>
      </c>
      <c r="I27" t="str">
        <f t="shared" si="6"/>
        <v/>
      </c>
      <c r="J27" t="str">
        <f t="shared" si="7"/>
        <v/>
      </c>
      <c r="K27" t="str">
        <f t="shared" si="8"/>
        <v/>
      </c>
      <c r="L27">
        <f t="shared" si="9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588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97</v>
      </c>
      <c r="E28">
        <f t="shared" si="2"/>
        <v>2</v>
      </c>
      <c r="F28">
        <f t="shared" si="3"/>
        <v>2</v>
      </c>
      <c r="G28">
        <f t="shared" si="4"/>
        <v>576</v>
      </c>
      <c r="H28">
        <f t="shared" si="5"/>
        <v>567</v>
      </c>
      <c r="I28" t="str">
        <f t="shared" si="6"/>
        <v/>
      </c>
      <c r="J28" t="str">
        <f t="shared" si="7"/>
        <v/>
      </c>
      <c r="K28" t="str">
        <f t="shared" si="8"/>
        <v/>
      </c>
      <c r="L28" s="78">
        <f t="shared" si="9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567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113</v>
      </c>
      <c r="E29">
        <f t="shared" si="2"/>
        <v>12</v>
      </c>
      <c r="F29">
        <f t="shared" si="3"/>
        <v>5</v>
      </c>
      <c r="G29">
        <f t="shared" si="4"/>
        <v>585</v>
      </c>
      <c r="H29">
        <f t="shared" si="5"/>
        <v>583</v>
      </c>
      <c r="I29">
        <f t="shared" si="6"/>
        <v>582</v>
      </c>
      <c r="J29">
        <f t="shared" si="7"/>
        <v>580</v>
      </c>
      <c r="K29">
        <f t="shared" si="8"/>
        <v>578</v>
      </c>
      <c r="L29" s="78">
        <f t="shared" si="9"/>
        <v>581.6</v>
      </c>
      <c r="N29" s="12" t="s">
        <v>12</v>
      </c>
      <c r="O29" s="12" t="s">
        <v>12</v>
      </c>
      <c r="P29" s="12">
        <v>578</v>
      </c>
      <c r="Q29" s="12" t="s">
        <v>12</v>
      </c>
      <c r="R29" s="12" t="s">
        <v>12</v>
      </c>
      <c r="S29" s="12">
        <v>566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575</v>
      </c>
      <c r="Z29" s="12">
        <v>561</v>
      </c>
      <c r="AA29" s="12">
        <v>582</v>
      </c>
      <c r="AB29" s="12">
        <v>585</v>
      </c>
      <c r="AC29" s="12">
        <v>580</v>
      </c>
      <c r="AD29" s="12" t="s">
        <v>12</v>
      </c>
      <c r="AE29" s="12">
        <v>575</v>
      </c>
      <c r="AF29" s="12" t="s">
        <v>12</v>
      </c>
      <c r="AG29" s="12" t="s">
        <v>12</v>
      </c>
      <c r="AH29" s="12" t="s">
        <v>12</v>
      </c>
      <c r="AI29" s="12">
        <v>577</v>
      </c>
      <c r="AJ29" s="12">
        <v>583</v>
      </c>
      <c r="AK29" s="12">
        <v>569</v>
      </c>
      <c r="AL29" s="12">
        <v>570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88</v>
      </c>
      <c r="E30">
        <f t="shared" si="2"/>
        <v>10</v>
      </c>
      <c r="F30">
        <f t="shared" si="3"/>
        <v>5</v>
      </c>
      <c r="G30">
        <f t="shared" si="4"/>
        <v>583</v>
      </c>
      <c r="H30">
        <f t="shared" si="5"/>
        <v>580</v>
      </c>
      <c r="I30">
        <f t="shared" si="6"/>
        <v>579</v>
      </c>
      <c r="J30">
        <f t="shared" si="7"/>
        <v>578</v>
      </c>
      <c r="K30">
        <f t="shared" si="8"/>
        <v>577</v>
      </c>
      <c r="L30" s="78">
        <f t="shared" si="9"/>
        <v>579.4</v>
      </c>
      <c r="N30" s="12" t="s">
        <v>12</v>
      </c>
      <c r="O30" s="12" t="s">
        <v>12</v>
      </c>
      <c r="P30" s="12">
        <v>578</v>
      </c>
      <c r="Q30" s="12">
        <v>580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572</v>
      </c>
      <c r="Z30" s="12">
        <v>570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>
        <v>579</v>
      </c>
      <c r="AF30" s="12">
        <v>583</v>
      </c>
      <c r="AG30" s="12" t="s">
        <v>12</v>
      </c>
      <c r="AH30" s="12" t="s">
        <v>12</v>
      </c>
      <c r="AI30" s="12">
        <v>571</v>
      </c>
      <c r="AJ30" s="12">
        <v>577</v>
      </c>
      <c r="AK30" s="12">
        <v>569</v>
      </c>
      <c r="AL30" s="12">
        <v>568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155</v>
      </c>
      <c r="E31">
        <f t="shared" si="2"/>
        <v>2</v>
      </c>
      <c r="F31">
        <f t="shared" si="3"/>
        <v>2</v>
      </c>
      <c r="G31">
        <f t="shared" si="4"/>
        <v>584</v>
      </c>
      <c r="H31">
        <f t="shared" si="5"/>
        <v>552</v>
      </c>
      <c r="I31" t="str">
        <f t="shared" si="6"/>
        <v/>
      </c>
      <c r="J31" t="str">
        <f t="shared" si="7"/>
        <v/>
      </c>
      <c r="K31" t="str">
        <f t="shared" si="8"/>
        <v/>
      </c>
      <c r="L31">
        <f t="shared" si="9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>
        <v>584</v>
      </c>
      <c r="AL31" s="12">
        <v>552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79</v>
      </c>
      <c r="E32">
        <f t="shared" si="2"/>
        <v>12</v>
      </c>
      <c r="F32">
        <f t="shared" si="3"/>
        <v>5</v>
      </c>
      <c r="G32">
        <f t="shared" si="4"/>
        <v>595</v>
      </c>
      <c r="H32">
        <f t="shared" si="5"/>
        <v>593</v>
      </c>
      <c r="I32">
        <f t="shared" si="6"/>
        <v>592</v>
      </c>
      <c r="J32">
        <f t="shared" si="7"/>
        <v>591</v>
      </c>
      <c r="K32">
        <f t="shared" si="8"/>
        <v>590</v>
      </c>
      <c r="L32" s="78">
        <f t="shared" si="9"/>
        <v>592.20000000000005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>
        <v>592</v>
      </c>
      <c r="V32" s="12">
        <v>582</v>
      </c>
      <c r="W32" s="12">
        <v>587</v>
      </c>
      <c r="X32" s="12">
        <v>583</v>
      </c>
      <c r="Y32" s="12" t="s">
        <v>12</v>
      </c>
      <c r="Z32" s="12" t="s">
        <v>12</v>
      </c>
      <c r="AA32" s="12">
        <v>595</v>
      </c>
      <c r="AB32" s="12">
        <v>591</v>
      </c>
      <c r="AC32" s="12">
        <v>590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>
        <v>585</v>
      </c>
      <c r="AJ32" s="12">
        <v>585</v>
      </c>
      <c r="AK32" s="12" t="s">
        <v>12</v>
      </c>
      <c r="AL32" s="12" t="s">
        <v>12</v>
      </c>
      <c r="AM32" s="12" t="s">
        <v>12</v>
      </c>
      <c r="AN32" s="12">
        <v>589</v>
      </c>
      <c r="AO32" s="12">
        <v>593</v>
      </c>
      <c r="AP32" s="12" t="s">
        <v>12</v>
      </c>
      <c r="AQ32" s="12" t="s">
        <v>12</v>
      </c>
      <c r="AR32" s="12">
        <v>578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83</v>
      </c>
      <c r="E33">
        <f t="shared" si="2"/>
        <v>7</v>
      </c>
      <c r="F33">
        <f t="shared" si="3"/>
        <v>5</v>
      </c>
      <c r="G33">
        <f t="shared" si="4"/>
        <v>585</v>
      </c>
      <c r="H33">
        <f t="shared" si="5"/>
        <v>585</v>
      </c>
      <c r="I33">
        <f t="shared" si="6"/>
        <v>585</v>
      </c>
      <c r="J33">
        <f t="shared" si="7"/>
        <v>580</v>
      </c>
      <c r="K33">
        <f t="shared" si="8"/>
        <v>580</v>
      </c>
      <c r="L33" s="78">
        <f t="shared" si="9"/>
        <v>583</v>
      </c>
      <c r="N33" s="12" t="s">
        <v>12</v>
      </c>
      <c r="O33" s="12" t="s">
        <v>12</v>
      </c>
      <c r="P33" s="12">
        <v>585</v>
      </c>
      <c r="Q33" s="12">
        <v>585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>
        <v>580</v>
      </c>
      <c r="AF33" s="12">
        <v>585</v>
      </c>
      <c r="AG33" s="12">
        <v>579</v>
      </c>
      <c r="AH33" s="12" t="s">
        <v>12</v>
      </c>
      <c r="AI33" s="12" t="s">
        <v>12</v>
      </c>
      <c r="AJ33" s="12" t="s">
        <v>12</v>
      </c>
      <c r="AK33" s="12">
        <v>580</v>
      </c>
      <c r="AL33" s="12">
        <v>571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80</v>
      </c>
      <c r="E34">
        <f t="shared" si="2"/>
        <v>9</v>
      </c>
      <c r="F34">
        <f t="shared" si="3"/>
        <v>5</v>
      </c>
      <c r="G34">
        <f t="shared" si="4"/>
        <v>589</v>
      </c>
      <c r="H34">
        <f t="shared" si="5"/>
        <v>587</v>
      </c>
      <c r="I34">
        <f t="shared" si="6"/>
        <v>587</v>
      </c>
      <c r="J34">
        <f t="shared" si="7"/>
        <v>586</v>
      </c>
      <c r="K34">
        <f t="shared" si="8"/>
        <v>584</v>
      </c>
      <c r="L34" s="78">
        <f t="shared" si="9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>
        <v>572</v>
      </c>
      <c r="X34" s="12">
        <v>576</v>
      </c>
      <c r="Y34" s="12" t="s">
        <v>12</v>
      </c>
      <c r="Z34" s="12" t="s">
        <v>12</v>
      </c>
      <c r="AA34" s="12">
        <v>589</v>
      </c>
      <c r="AB34" s="12">
        <v>586</v>
      </c>
      <c r="AC34" s="12">
        <v>587</v>
      </c>
      <c r="AD34" s="12" t="s">
        <v>12</v>
      </c>
      <c r="AE34" s="12" t="s">
        <v>12</v>
      </c>
      <c r="AF34" s="12" t="s">
        <v>12</v>
      </c>
      <c r="AG34" s="12">
        <v>576</v>
      </c>
      <c r="AH34" s="12" t="s">
        <v>12</v>
      </c>
      <c r="AI34" s="12" t="s">
        <v>12</v>
      </c>
      <c r="AJ34" s="12" t="s">
        <v>12</v>
      </c>
      <c r="AK34" s="12">
        <v>584</v>
      </c>
      <c r="AL34" s="12">
        <v>577</v>
      </c>
      <c r="AM34" s="12">
        <v>587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82</v>
      </c>
      <c r="E35">
        <f t="shared" si="2"/>
        <v>8</v>
      </c>
      <c r="F35">
        <f t="shared" si="3"/>
        <v>5</v>
      </c>
      <c r="G35">
        <f t="shared" si="4"/>
        <v>593</v>
      </c>
      <c r="H35">
        <f t="shared" si="5"/>
        <v>592</v>
      </c>
      <c r="I35">
        <f t="shared" si="6"/>
        <v>589</v>
      </c>
      <c r="J35">
        <f t="shared" si="7"/>
        <v>583</v>
      </c>
      <c r="K35">
        <f t="shared" si="8"/>
        <v>582</v>
      </c>
      <c r="L35" s="78">
        <f t="shared" si="9"/>
        <v>587.79999999999995</v>
      </c>
      <c r="N35" s="12" t="s">
        <v>12</v>
      </c>
      <c r="O35" s="12" t="s">
        <v>12</v>
      </c>
      <c r="P35" s="12">
        <v>592</v>
      </c>
      <c r="Q35" s="12">
        <v>580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>
        <v>583</v>
      </c>
      <c r="X35" s="12">
        <v>582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>
        <v>575</v>
      </c>
      <c r="AH35" s="12" t="s">
        <v>12</v>
      </c>
      <c r="AI35" s="12" t="s">
        <v>12</v>
      </c>
      <c r="AJ35" s="12" t="s">
        <v>12</v>
      </c>
      <c r="AK35" s="12">
        <v>589</v>
      </c>
      <c r="AL35" s="12">
        <v>575</v>
      </c>
      <c r="AM35" s="12">
        <v>593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165</v>
      </c>
      <c r="E36">
        <f t="shared" si="2"/>
        <v>5</v>
      </c>
      <c r="F36">
        <f t="shared" si="3"/>
        <v>5</v>
      </c>
      <c r="G36">
        <f t="shared" si="4"/>
        <v>587</v>
      </c>
      <c r="H36">
        <f t="shared" si="5"/>
        <v>586</v>
      </c>
      <c r="I36">
        <f t="shared" si="6"/>
        <v>585</v>
      </c>
      <c r="J36">
        <f t="shared" si="7"/>
        <v>575</v>
      </c>
      <c r="K36">
        <f t="shared" si="8"/>
        <v>575</v>
      </c>
      <c r="L36">
        <f t="shared" si="9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>
        <v>585</v>
      </c>
      <c r="AB36" s="12">
        <v>587</v>
      </c>
      <c r="AC36" s="12">
        <v>575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>
        <v>586</v>
      </c>
      <c r="AJ36" s="12">
        <v>575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ref="A37:A43" si="10">IF(D37="","",(RIGHT(D37,LEN(D37)-SEARCH(" ",D37,1))))</f>
        <v/>
      </c>
      <c r="B37" t="str">
        <f t="shared" ref="B37:B43" si="11">IF(D37="","",(LEFT(D37,SEARCH(" ",D37,1))))</f>
        <v/>
      </c>
      <c r="C37" s="12">
        <v>29</v>
      </c>
      <c r="E37" t="str">
        <f t="shared" si="2"/>
        <v/>
      </c>
      <c r="F37" t="str">
        <f t="shared" ref="F37:F43" si="12">_xlfn.IFS(E37="","",E37=1,1,E37=2,2,E37=3,3,E37=4,4,E37=5,5,E37&gt;5,5)</f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ref="L37:L43" si="13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0"/>
        <v/>
      </c>
      <c r="B38" t="str">
        <f t="shared" si="11"/>
        <v/>
      </c>
      <c r="C38" s="12">
        <v>30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0"/>
        <v/>
      </c>
      <c r="B39" t="str">
        <f t="shared" si="11"/>
        <v/>
      </c>
      <c r="C39" s="12">
        <v>31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si="10"/>
        <v/>
      </c>
      <c r="B40" t="str">
        <f t="shared" si="11"/>
        <v/>
      </c>
      <c r="C40" s="12">
        <v>32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0"/>
        <v/>
      </c>
      <c r="B41" t="str">
        <f t="shared" si="11"/>
        <v/>
      </c>
      <c r="C41" s="12">
        <v>33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0"/>
        <v/>
      </c>
      <c r="B42" t="str">
        <f t="shared" si="11"/>
        <v/>
      </c>
      <c r="C42" s="12">
        <v>34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10"/>
        <v/>
      </c>
      <c r="B43" t="str">
        <f t="shared" si="11"/>
        <v/>
      </c>
      <c r="C43" s="12">
        <v>35</v>
      </c>
      <c r="E43" t="str">
        <f t="shared" si="2"/>
        <v/>
      </c>
      <c r="F43" t="str">
        <f t="shared" si="12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3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ref="A44:A68" si="14">IF(D44="","",(RIGHT(D44,LEN(D44)-SEARCH(" ",D44,1))))</f>
        <v/>
      </c>
      <c r="B44" t="str">
        <f t="shared" ref="B44:B68" si="15">IF(D44="","",(LEFT(D44,SEARCH(" ",D44,1))))</f>
        <v/>
      </c>
      <c r="C44" s="12">
        <v>36</v>
      </c>
      <c r="E44" t="str">
        <f t="shared" si="2"/>
        <v/>
      </c>
      <c r="F44" t="str">
        <f t="shared" ref="F44:F68" si="16">_xlfn.IFS(E44="","",E44=1,1,E44=2,2,E44=3,3,E44=4,4,E44=5,5,E44&gt;5,5)</f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ref="L44:L68" si="17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  <row r="45" spans="1:47" x14ac:dyDescent="0.35">
      <c r="A45" t="str">
        <f t="shared" si="14"/>
        <v/>
      </c>
      <c r="B45" t="str">
        <f t="shared" si="15"/>
        <v/>
      </c>
      <c r="C45" s="12">
        <v>37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si="8"/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</row>
    <row r="46" spans="1:47" x14ac:dyDescent="0.35">
      <c r="A46" t="str">
        <f t="shared" si="14"/>
        <v/>
      </c>
      <c r="B46" t="str">
        <f t="shared" si="15"/>
        <v/>
      </c>
      <c r="C46" s="12">
        <v>38</v>
      </c>
      <c r="E46" t="str">
        <f t="shared" ref="E46:E68" si="18">IF(COUNT(N46:AU46)=0,"", COUNT(N46:AU46))</f>
        <v/>
      </c>
      <c r="F46" t="str">
        <f t="shared" si="16"/>
        <v/>
      </c>
      <c r="G46" t="str">
        <f t="shared" ref="G46:G68" si="19">IFERROR(LARGE((N46:AU46),1),"")</f>
        <v/>
      </c>
      <c r="H46" t="str">
        <f t="shared" ref="H46:H68" si="20">IFERROR(LARGE((N46:AU46),2),"")</f>
        <v/>
      </c>
      <c r="I46" t="str">
        <f t="shared" ref="I46:I68" si="21">IFERROR(LARGE((N46:AU46),3),"")</f>
        <v/>
      </c>
      <c r="J46" t="str">
        <f t="shared" ref="J46:J68" si="22">IFERROR(LARGE((N46:AU46),4),"")</f>
        <v/>
      </c>
      <c r="K46" t="str">
        <f t="shared" ref="K46:K68" si="23">IFERROR(LARGE((N46:AU46),5),"")</f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</row>
    <row r="47" spans="1:47" x14ac:dyDescent="0.35">
      <c r="A47" t="str">
        <f t="shared" si="14"/>
        <v/>
      </c>
      <c r="B47" t="str">
        <f t="shared" si="15"/>
        <v/>
      </c>
      <c r="C47" s="12">
        <v>39</v>
      </c>
      <c r="E47" t="str">
        <f t="shared" si="18"/>
        <v/>
      </c>
      <c r="F47" t="str">
        <f t="shared" si="16"/>
        <v/>
      </c>
      <c r="G47" t="str">
        <f t="shared" si="19"/>
        <v/>
      </c>
      <c r="H47" t="str">
        <f t="shared" si="20"/>
        <v/>
      </c>
      <c r="I47" t="str">
        <f t="shared" si="21"/>
        <v/>
      </c>
      <c r="J47" t="str">
        <f t="shared" si="22"/>
        <v/>
      </c>
      <c r="K47" t="str">
        <f t="shared" si="23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</row>
    <row r="48" spans="1:47" x14ac:dyDescent="0.35">
      <c r="A48" t="str">
        <f t="shared" si="14"/>
        <v/>
      </c>
      <c r="B48" t="str">
        <f t="shared" si="15"/>
        <v/>
      </c>
      <c r="C48" s="12">
        <v>40</v>
      </c>
      <c r="E48" t="str">
        <f t="shared" si="18"/>
        <v/>
      </c>
      <c r="F48" t="str">
        <f t="shared" si="16"/>
        <v/>
      </c>
      <c r="G48" t="str">
        <f t="shared" si="19"/>
        <v/>
      </c>
      <c r="H48" t="str">
        <f t="shared" si="20"/>
        <v/>
      </c>
      <c r="I48" t="str">
        <f t="shared" si="21"/>
        <v/>
      </c>
      <c r="J48" t="str">
        <f t="shared" si="22"/>
        <v/>
      </c>
      <c r="K48" t="str">
        <f t="shared" si="23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</row>
    <row r="49" spans="1:47" x14ac:dyDescent="0.35">
      <c r="A49" t="str">
        <f t="shared" si="14"/>
        <v/>
      </c>
      <c r="B49" t="str">
        <f t="shared" si="15"/>
        <v/>
      </c>
      <c r="C49" s="12">
        <v>41</v>
      </c>
      <c r="E49" t="str">
        <f t="shared" si="18"/>
        <v/>
      </c>
      <c r="F49" t="str">
        <f t="shared" si="16"/>
        <v/>
      </c>
      <c r="G49" t="str">
        <f t="shared" si="19"/>
        <v/>
      </c>
      <c r="H49" t="str">
        <f t="shared" si="20"/>
        <v/>
      </c>
      <c r="I49" t="str">
        <f t="shared" si="21"/>
        <v/>
      </c>
      <c r="J49" t="str">
        <f t="shared" si="22"/>
        <v/>
      </c>
      <c r="K49" t="str">
        <f t="shared" si="23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</row>
    <row r="50" spans="1:47" x14ac:dyDescent="0.35">
      <c r="A50" t="str">
        <f t="shared" si="14"/>
        <v/>
      </c>
      <c r="B50" t="str">
        <f t="shared" si="15"/>
        <v/>
      </c>
      <c r="C50" s="12">
        <v>42</v>
      </c>
      <c r="E50" t="str">
        <f t="shared" si="18"/>
        <v/>
      </c>
      <c r="F50" t="str">
        <f t="shared" si="16"/>
        <v/>
      </c>
      <c r="G50" t="str">
        <f t="shared" si="19"/>
        <v/>
      </c>
      <c r="H50" t="str">
        <f t="shared" si="20"/>
        <v/>
      </c>
      <c r="I50" t="str">
        <f t="shared" si="21"/>
        <v/>
      </c>
      <c r="J50" t="str">
        <f t="shared" si="22"/>
        <v/>
      </c>
      <c r="K50" t="str">
        <f t="shared" si="23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</row>
    <row r="51" spans="1:47" x14ac:dyDescent="0.35">
      <c r="A51" t="str">
        <f t="shared" si="14"/>
        <v/>
      </c>
      <c r="B51" t="str">
        <f t="shared" si="15"/>
        <v/>
      </c>
      <c r="C51" s="12">
        <v>43</v>
      </c>
      <c r="E51" t="str">
        <f t="shared" si="18"/>
        <v/>
      </c>
      <c r="F51" t="str">
        <f t="shared" si="16"/>
        <v/>
      </c>
      <c r="G51" t="str">
        <f t="shared" si="19"/>
        <v/>
      </c>
      <c r="H51" t="str">
        <f t="shared" si="20"/>
        <v/>
      </c>
      <c r="I51" t="str">
        <f t="shared" si="21"/>
        <v/>
      </c>
      <c r="J51" t="str">
        <f t="shared" si="22"/>
        <v/>
      </c>
      <c r="K51" t="str">
        <f t="shared" si="23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</row>
    <row r="52" spans="1:47" x14ac:dyDescent="0.35">
      <c r="A52" t="str">
        <f t="shared" si="14"/>
        <v/>
      </c>
      <c r="B52" t="str">
        <f t="shared" si="15"/>
        <v/>
      </c>
      <c r="C52" s="12">
        <v>44</v>
      </c>
      <c r="E52" t="str">
        <f t="shared" si="18"/>
        <v/>
      </c>
      <c r="F52" t="str">
        <f t="shared" si="16"/>
        <v/>
      </c>
      <c r="G52" t="str">
        <f t="shared" si="19"/>
        <v/>
      </c>
      <c r="H52" t="str">
        <f t="shared" si="20"/>
        <v/>
      </c>
      <c r="I52" t="str">
        <f t="shared" si="21"/>
        <v/>
      </c>
      <c r="J52" t="str">
        <f t="shared" si="22"/>
        <v/>
      </c>
      <c r="K52" t="str">
        <f t="shared" si="23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</row>
    <row r="53" spans="1:47" x14ac:dyDescent="0.35">
      <c r="A53" t="str">
        <f t="shared" si="14"/>
        <v/>
      </c>
      <c r="B53" t="str">
        <f t="shared" si="15"/>
        <v/>
      </c>
      <c r="C53" s="12">
        <v>45</v>
      </c>
      <c r="E53" t="str">
        <f t="shared" si="18"/>
        <v/>
      </c>
      <c r="F53" t="str">
        <f t="shared" si="16"/>
        <v/>
      </c>
      <c r="G53" t="str">
        <f t="shared" si="19"/>
        <v/>
      </c>
      <c r="H53" t="str">
        <f t="shared" si="20"/>
        <v/>
      </c>
      <c r="I53" t="str">
        <f t="shared" si="21"/>
        <v/>
      </c>
      <c r="J53" t="str">
        <f t="shared" si="22"/>
        <v/>
      </c>
      <c r="K53" t="str">
        <f t="shared" si="23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</row>
    <row r="54" spans="1:47" x14ac:dyDescent="0.35">
      <c r="A54" t="str">
        <f t="shared" si="14"/>
        <v/>
      </c>
      <c r="B54" t="str">
        <f t="shared" si="15"/>
        <v/>
      </c>
      <c r="C54" s="12">
        <v>46</v>
      </c>
      <c r="E54" t="str">
        <f t="shared" si="18"/>
        <v/>
      </c>
      <c r="F54" t="str">
        <f t="shared" si="16"/>
        <v/>
      </c>
      <c r="G54" t="str">
        <f t="shared" si="19"/>
        <v/>
      </c>
      <c r="H54" t="str">
        <f t="shared" si="20"/>
        <v/>
      </c>
      <c r="I54" t="str">
        <f t="shared" si="21"/>
        <v/>
      </c>
      <c r="J54" t="str">
        <f t="shared" si="22"/>
        <v/>
      </c>
      <c r="K54" t="str">
        <f t="shared" si="23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</row>
    <row r="55" spans="1:47" x14ac:dyDescent="0.35">
      <c r="A55" t="str">
        <f t="shared" si="14"/>
        <v/>
      </c>
      <c r="B55" t="str">
        <f t="shared" si="15"/>
        <v/>
      </c>
      <c r="C55" s="12">
        <v>47</v>
      </c>
      <c r="E55" t="str">
        <f t="shared" si="18"/>
        <v/>
      </c>
      <c r="F55" t="str">
        <f t="shared" si="16"/>
        <v/>
      </c>
      <c r="G55" t="str">
        <f t="shared" si="19"/>
        <v/>
      </c>
      <c r="H55" t="str">
        <f t="shared" si="20"/>
        <v/>
      </c>
      <c r="I55" t="str">
        <f t="shared" si="21"/>
        <v/>
      </c>
      <c r="J55" t="str">
        <f t="shared" si="22"/>
        <v/>
      </c>
      <c r="K55" t="str">
        <f t="shared" si="23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</row>
    <row r="56" spans="1:47" x14ac:dyDescent="0.35">
      <c r="A56" t="str">
        <f t="shared" si="14"/>
        <v/>
      </c>
      <c r="B56" t="str">
        <f t="shared" si="15"/>
        <v/>
      </c>
      <c r="C56" s="12">
        <v>48</v>
      </c>
      <c r="E56" t="str">
        <f t="shared" si="18"/>
        <v/>
      </c>
      <c r="F56" t="str">
        <f t="shared" si="16"/>
        <v/>
      </c>
      <c r="G56" t="str">
        <f t="shared" si="19"/>
        <v/>
      </c>
      <c r="H56" t="str">
        <f t="shared" si="20"/>
        <v/>
      </c>
      <c r="I56" t="str">
        <f t="shared" si="21"/>
        <v/>
      </c>
      <c r="J56" t="str">
        <f t="shared" si="22"/>
        <v/>
      </c>
      <c r="K56" t="str">
        <f t="shared" si="23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</row>
    <row r="57" spans="1:47" x14ac:dyDescent="0.35">
      <c r="A57" t="str">
        <f t="shared" si="14"/>
        <v/>
      </c>
      <c r="B57" t="str">
        <f t="shared" si="15"/>
        <v/>
      </c>
      <c r="C57" s="12">
        <v>49</v>
      </c>
      <c r="E57" t="str">
        <f t="shared" si="18"/>
        <v/>
      </c>
      <c r="F57" t="str">
        <f t="shared" si="16"/>
        <v/>
      </c>
      <c r="G57" t="str">
        <f t="shared" si="19"/>
        <v/>
      </c>
      <c r="H57" t="str">
        <f t="shared" si="20"/>
        <v/>
      </c>
      <c r="I57" t="str">
        <f t="shared" si="21"/>
        <v/>
      </c>
      <c r="J57" t="str">
        <f t="shared" si="22"/>
        <v/>
      </c>
      <c r="K57" t="str">
        <f t="shared" si="23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</row>
    <row r="58" spans="1:47" x14ac:dyDescent="0.35">
      <c r="A58" t="str">
        <f t="shared" si="14"/>
        <v/>
      </c>
      <c r="B58" t="str">
        <f t="shared" si="15"/>
        <v/>
      </c>
      <c r="C58" s="12">
        <v>50</v>
      </c>
      <c r="E58" t="str">
        <f t="shared" si="18"/>
        <v/>
      </c>
      <c r="F58" t="str">
        <f t="shared" si="16"/>
        <v/>
      </c>
      <c r="G58" t="str">
        <f t="shared" si="19"/>
        <v/>
      </c>
      <c r="H58" t="str">
        <f t="shared" si="20"/>
        <v/>
      </c>
      <c r="I58" t="str">
        <f t="shared" si="21"/>
        <v/>
      </c>
      <c r="J58" t="str">
        <f t="shared" si="22"/>
        <v/>
      </c>
      <c r="K58" t="str">
        <f t="shared" si="23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</row>
    <row r="59" spans="1:47" x14ac:dyDescent="0.35">
      <c r="A59" t="str">
        <f t="shared" si="14"/>
        <v/>
      </c>
      <c r="B59" t="str">
        <f t="shared" si="15"/>
        <v/>
      </c>
      <c r="C59" s="12">
        <v>51</v>
      </c>
      <c r="E59" t="str">
        <f t="shared" si="18"/>
        <v/>
      </c>
      <c r="F59" t="str">
        <f t="shared" si="16"/>
        <v/>
      </c>
      <c r="G59" t="str">
        <f t="shared" si="19"/>
        <v/>
      </c>
      <c r="H59" t="str">
        <f t="shared" si="20"/>
        <v/>
      </c>
      <c r="I59" t="str">
        <f t="shared" si="21"/>
        <v/>
      </c>
      <c r="J59" t="str">
        <f t="shared" si="22"/>
        <v/>
      </c>
      <c r="K59" t="str">
        <f t="shared" si="23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</row>
    <row r="60" spans="1:47" x14ac:dyDescent="0.35">
      <c r="A60" t="str">
        <f t="shared" si="14"/>
        <v/>
      </c>
      <c r="B60" t="str">
        <f t="shared" si="15"/>
        <v/>
      </c>
      <c r="C60" s="12">
        <v>52</v>
      </c>
      <c r="E60" t="str">
        <f t="shared" si="18"/>
        <v/>
      </c>
      <c r="F60" t="str">
        <f t="shared" si="16"/>
        <v/>
      </c>
      <c r="G60" t="str">
        <f t="shared" si="19"/>
        <v/>
      </c>
      <c r="H60" t="str">
        <f t="shared" si="20"/>
        <v/>
      </c>
      <c r="I60" t="str">
        <f t="shared" si="21"/>
        <v/>
      </c>
      <c r="J60" t="str">
        <f t="shared" si="22"/>
        <v/>
      </c>
      <c r="K60" t="str">
        <f t="shared" si="23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</row>
    <row r="61" spans="1:47" x14ac:dyDescent="0.35">
      <c r="A61" t="str">
        <f t="shared" si="14"/>
        <v/>
      </c>
      <c r="B61" t="str">
        <f t="shared" si="15"/>
        <v/>
      </c>
      <c r="C61" s="12">
        <v>53</v>
      </c>
      <c r="E61" t="str">
        <f t="shared" si="18"/>
        <v/>
      </c>
      <c r="F61" t="str">
        <f t="shared" si="16"/>
        <v/>
      </c>
      <c r="G61" t="str">
        <f t="shared" si="19"/>
        <v/>
      </c>
      <c r="H61" t="str">
        <f t="shared" si="20"/>
        <v/>
      </c>
      <c r="I61" t="str">
        <f t="shared" si="21"/>
        <v/>
      </c>
      <c r="J61" t="str">
        <f t="shared" si="22"/>
        <v/>
      </c>
      <c r="K61" t="str">
        <f t="shared" si="23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</row>
    <row r="62" spans="1:47" x14ac:dyDescent="0.35">
      <c r="A62" t="str">
        <f t="shared" si="14"/>
        <v/>
      </c>
      <c r="B62" t="str">
        <f t="shared" si="15"/>
        <v/>
      </c>
      <c r="C62" s="12">
        <v>54</v>
      </c>
      <c r="E62" t="str">
        <f t="shared" si="18"/>
        <v/>
      </c>
      <c r="F62" t="str">
        <f t="shared" si="16"/>
        <v/>
      </c>
      <c r="G62" t="str">
        <f t="shared" si="19"/>
        <v/>
      </c>
      <c r="H62" t="str">
        <f t="shared" si="20"/>
        <v/>
      </c>
      <c r="I62" t="str">
        <f t="shared" si="21"/>
        <v/>
      </c>
      <c r="J62" t="str">
        <f t="shared" si="22"/>
        <v/>
      </c>
      <c r="K62" t="str">
        <f t="shared" si="23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</row>
    <row r="63" spans="1:47" x14ac:dyDescent="0.35">
      <c r="A63" t="str">
        <f t="shared" si="14"/>
        <v/>
      </c>
      <c r="B63" t="str">
        <f t="shared" si="15"/>
        <v/>
      </c>
      <c r="C63" s="12">
        <v>55</v>
      </c>
      <c r="E63" t="str">
        <f t="shared" si="18"/>
        <v/>
      </c>
      <c r="F63" t="str">
        <f t="shared" si="16"/>
        <v/>
      </c>
      <c r="G63" t="str">
        <f t="shared" si="19"/>
        <v/>
      </c>
      <c r="H63" t="str">
        <f t="shared" si="20"/>
        <v/>
      </c>
      <c r="I63" t="str">
        <f t="shared" si="21"/>
        <v/>
      </c>
      <c r="J63" t="str">
        <f t="shared" si="22"/>
        <v/>
      </c>
      <c r="K63" t="str">
        <f t="shared" si="23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</row>
    <row r="64" spans="1:47" x14ac:dyDescent="0.35">
      <c r="A64" t="str">
        <f t="shared" si="14"/>
        <v/>
      </c>
      <c r="B64" t="str">
        <f t="shared" si="15"/>
        <v/>
      </c>
      <c r="C64" s="12">
        <v>56</v>
      </c>
      <c r="E64" t="str">
        <f t="shared" si="18"/>
        <v/>
      </c>
      <c r="F64" t="str">
        <f t="shared" si="16"/>
        <v/>
      </c>
      <c r="G64" t="str">
        <f t="shared" si="19"/>
        <v/>
      </c>
      <c r="H64" t="str">
        <f t="shared" si="20"/>
        <v/>
      </c>
      <c r="I64" t="str">
        <f t="shared" si="21"/>
        <v/>
      </c>
      <c r="J64" t="str">
        <f t="shared" si="22"/>
        <v/>
      </c>
      <c r="K64" t="str">
        <f t="shared" si="23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</row>
    <row r="65" spans="1:47" x14ac:dyDescent="0.35">
      <c r="A65" t="str">
        <f t="shared" si="14"/>
        <v/>
      </c>
      <c r="B65" t="str">
        <f t="shared" si="15"/>
        <v/>
      </c>
      <c r="C65" s="12">
        <v>57</v>
      </c>
      <c r="E65" t="str">
        <f t="shared" si="18"/>
        <v/>
      </c>
      <c r="F65" t="str">
        <f t="shared" si="16"/>
        <v/>
      </c>
      <c r="G65" t="str">
        <f t="shared" si="19"/>
        <v/>
      </c>
      <c r="H65" t="str">
        <f t="shared" si="20"/>
        <v/>
      </c>
      <c r="I65" t="str">
        <f t="shared" si="21"/>
        <v/>
      </c>
      <c r="J65" t="str">
        <f t="shared" si="22"/>
        <v/>
      </c>
      <c r="K65" t="str">
        <f t="shared" si="23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</row>
    <row r="66" spans="1:47" x14ac:dyDescent="0.35">
      <c r="A66" t="str">
        <f t="shared" si="14"/>
        <v/>
      </c>
      <c r="B66" t="str">
        <f t="shared" si="15"/>
        <v/>
      </c>
      <c r="C66" s="12">
        <v>58</v>
      </c>
      <c r="E66" t="str">
        <f t="shared" si="18"/>
        <v/>
      </c>
      <c r="F66" t="str">
        <f t="shared" si="16"/>
        <v/>
      </c>
      <c r="G66" t="str">
        <f t="shared" si="19"/>
        <v/>
      </c>
      <c r="H66" t="str">
        <f t="shared" si="20"/>
        <v/>
      </c>
      <c r="I66" t="str">
        <f t="shared" si="21"/>
        <v/>
      </c>
      <c r="J66" t="str">
        <f t="shared" si="22"/>
        <v/>
      </c>
      <c r="K66" t="str">
        <f t="shared" si="23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</row>
    <row r="67" spans="1:47" x14ac:dyDescent="0.35">
      <c r="A67" t="str">
        <f t="shared" si="14"/>
        <v/>
      </c>
      <c r="B67" t="str">
        <f t="shared" si="15"/>
        <v/>
      </c>
      <c r="C67" s="12">
        <v>59</v>
      </c>
      <c r="E67" t="str">
        <f t="shared" si="18"/>
        <v/>
      </c>
      <c r="F67" t="str">
        <f t="shared" si="16"/>
        <v/>
      </c>
      <c r="G67" t="str">
        <f t="shared" si="19"/>
        <v/>
      </c>
      <c r="H67" t="str">
        <f t="shared" si="20"/>
        <v/>
      </c>
      <c r="I67" t="str">
        <f t="shared" si="21"/>
        <v/>
      </c>
      <c r="J67" t="str">
        <f t="shared" si="22"/>
        <v/>
      </c>
      <c r="K67" t="str">
        <f t="shared" si="23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</row>
    <row r="68" spans="1:47" x14ac:dyDescent="0.35">
      <c r="A68" t="str">
        <f t="shared" si="14"/>
        <v/>
      </c>
      <c r="B68" t="str">
        <f t="shared" si="15"/>
        <v/>
      </c>
      <c r="C68" s="12">
        <v>60</v>
      </c>
      <c r="E68" t="str">
        <f t="shared" si="18"/>
        <v/>
      </c>
      <c r="F68" t="str">
        <f t="shared" si="16"/>
        <v/>
      </c>
      <c r="G68" t="str">
        <f t="shared" si="19"/>
        <v/>
      </c>
      <c r="H68" t="str">
        <f t="shared" si="20"/>
        <v/>
      </c>
      <c r="I68" t="str">
        <f t="shared" si="21"/>
        <v/>
      </c>
      <c r="J68" t="str">
        <f t="shared" si="22"/>
        <v/>
      </c>
      <c r="K68" t="str">
        <f t="shared" si="23"/>
        <v/>
      </c>
      <c r="L68" t="str">
        <f t="shared" si="17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</row>
  </sheetData>
  <sortState xmlns:xlrd2="http://schemas.microsoft.com/office/spreadsheetml/2017/richdata2" ref="A14:AU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U68">
    <cfRule type="containsText" dxfId="85" priority="1" operator="containsText" text="Score">
      <formula>NOT(ISERROR(SEARCH("Score",N14)))</formula>
    </cfRule>
    <cfRule type="cellIs" dxfId="84" priority="2" operator="greaterThanOrEqual">
      <formula>$K14</formula>
    </cfRule>
    <cfRule type="cellIs" dxfId="83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15,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129</v>
      </c>
      <c r="J11" s="17" t="s">
        <v>24</v>
      </c>
      <c r="K11" s="18"/>
      <c r="L11" s="26">
        <f>'Women''s Air Rifle Scores'!F5</f>
        <v>629</v>
      </c>
      <c r="M11" s="80" t="s">
        <v>129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129</v>
      </c>
      <c r="J12" s="19" t="s">
        <v>25</v>
      </c>
      <c r="K12" s="20"/>
      <c r="L12" s="27">
        <f>'Women''s Air Rifle Scores'!F6</f>
        <v>627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Scores'!D33="","",'Men''s Air Rifle Scores'!D33)</f>
        <v>Tim Sherry</v>
      </c>
      <c r="E20" s="9">
        <f>'Men''s Air Rifle Scores'!F33</f>
        <v>5</v>
      </c>
      <c r="F20" s="65">
        <f>'Men''s Air Rifle Scores'!L33</f>
        <v>630.62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629.93999999999994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Scores'!D36="","",'Women''s Air Rifle Scores'!D36)</f>
        <v>Sagen Maddalena</v>
      </c>
      <c r="K23" s="11"/>
      <c r="L23" s="9">
        <f>'Women''s Air Rifle Scores'!F36</f>
        <v>5</v>
      </c>
      <c r="M23" s="65">
        <f>'Women''s Air Rifle Scores'!L36</f>
        <v>629.36</v>
      </c>
    </row>
    <row r="24" spans="2:13" x14ac:dyDescent="0.35">
      <c r="B24" s="12">
        <v>7</v>
      </c>
      <c r="C24" s="11" t="str">
        <f>IF('Men''s Air Rifle Scores'!D30="","",'Men''s Air Rifle Scores'!D30)</f>
        <v>Ivan Roe</v>
      </c>
      <c r="E24" s="9">
        <f>'Men''s Air Rifle Scores'!F30</f>
        <v>5</v>
      </c>
      <c r="F24" s="65">
        <f>'Men''s Air Rifle Scores'!L30</f>
        <v>629.56000000000006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628.79999999999995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Tyler Wee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Jacob Wisman</v>
      </c>
      <c r="E30" s="9">
        <f>'Men''s Air Rifle Scores'!F35</f>
        <v>5</v>
      </c>
      <c r="F30" s="65">
        <f>'Men''s Air Rifle Scores'!L35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90" t="str">
        <f>IF('Men''s Air Rifle Scores'!D32="","",'Men''s Air Rifle Scores'!D32)</f>
        <v>Dan Schanebrook</v>
      </c>
      <c r="D33" s="89"/>
      <c r="E33" s="91">
        <f>'Men''s Air Rifle Scores'!F32</f>
        <v>5</v>
      </c>
      <c r="F33" s="92">
        <f>'Men''s Air Rifle Scores'!L32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625.64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90" t="str">
        <f>IF('Men''s Air Rifle Scores'!D29="","",'Men''s Air Rifle Scores'!D29)</f>
        <v>Gavin Perkowski</v>
      </c>
      <c r="D37" s="89"/>
      <c r="E37" s="91">
        <f>'Men''s Air Rifle Scores'!F29</f>
        <v>1</v>
      </c>
      <c r="F37" s="92">
        <f>'Men''s Air Rifle Scores'!L29</f>
        <v>628.4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83" t="str">
        <f>IF('Men''s Air Rifle Scores'!D16="","",'Men''s Air Rifle Scores'!D16)</f>
        <v>John Blanton</v>
      </c>
      <c r="D38" s="82"/>
      <c r="E38" s="84">
        <f>'Men''s Air Rifle Scores'!F16</f>
        <v>3</v>
      </c>
      <c r="F38" s="85">
        <f>'Men''s Air Rifle Scores'!L16</f>
        <v>623.6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Scores'!D26="","",'Men''s Air Rifle Scores'!D26)</f>
        <v>Scott Patterson</v>
      </c>
      <c r="E39" s="9">
        <f>'Men''s Air Rifle Scores'!F26</f>
        <v>4</v>
      </c>
      <c r="F39" s="65">
        <f>'Men''s Air Rifle Scores'!L26</f>
        <v>623.57500000000005</v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Scores'!D25="","",'Women''s Air Rifle Scores'!D25)</f>
        <v>Kelsey Dardas</v>
      </c>
      <c r="K43" s="11"/>
      <c r="L43" s="9">
        <f>'Women''s Air Rifle Scores'!F25</f>
        <v>5</v>
      </c>
      <c r="M43" s="65">
        <f>'Women''s Air Rifle Scores'!L25</f>
        <v>621.98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Scores'!D18="","",'Women''s Air Rifle Scores'!D18)</f>
        <v>Elisa Boozer</v>
      </c>
      <c r="K44" s="11"/>
      <c r="L44" s="9">
        <f>'Women''s Air Rifle Scores'!F18</f>
        <v>5</v>
      </c>
      <c r="M44" s="65">
        <f>'Women''s Air Rifle Scores'!L18</f>
        <v>621.4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C18:F36">
    <sortCondition descending="1" ref="F18:F36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J18:M27 J29:M82">
    <cfRule type="expression" dxfId="19" priority="510" stopIfTrue="1">
      <formula>$M18=""</formula>
    </cfRule>
    <cfRule type="expression" dxfId="18" priority="511" stopIfTrue="1">
      <formula>$L18&lt;5</formula>
    </cfRule>
    <cfRule type="expression" dxfId="17" priority="512" stopIfTrue="1">
      <formula>$M18&lt;$L$12</formula>
    </cfRule>
    <cfRule type="expression" dxfId="16" priority="513" stopIfTrue="1">
      <formula>AND($I18&lt;=5,$M18&gt;=$L$11)</formula>
    </cfRule>
    <cfRule type="expression" dxfId="15" priority="514">
      <formula>$M18&gt;=$L$12</formula>
    </cfRule>
  </conditionalFormatting>
  <conditionalFormatting sqref="C18:F27 C29:F55">
    <cfRule type="expression" dxfId="14" priority="6" stopIfTrue="1">
      <formula>$F18=""</formula>
    </cfRule>
    <cfRule type="expression" dxfId="13" priority="7" stopIfTrue="1">
      <formula>$E18&lt;5</formula>
    </cfRule>
    <cfRule type="expression" dxfId="12" priority="8" stopIfTrue="1">
      <formula>$F18&lt;$E$12</formula>
    </cfRule>
    <cfRule type="expression" dxfId="11" priority="9" stopIfTrue="1">
      <formula>AND($B18&lt;=5,$F18&gt;=$E$11)</formula>
    </cfRule>
    <cfRule type="expression" dxfId="10" priority="10">
      <formula>$F18&gt;=$E$12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September 15,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110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129</v>
      </c>
      <c r="J11" s="17" t="s">
        <v>24</v>
      </c>
      <c r="K11" s="18"/>
      <c r="L11" s="53">
        <f>'Women''s Smallbore Scores'!F5</f>
        <v>589</v>
      </c>
      <c r="M11" s="80" t="s">
        <v>129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129</v>
      </c>
      <c r="J12" s="19" t="s">
        <v>25</v>
      </c>
      <c r="K12" s="20"/>
      <c r="L12" s="54">
        <f>'Women''s Smallbore Scores'!F6</f>
        <v>586</v>
      </c>
      <c r="M12" s="81" t="s">
        <v>129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Scores'!D32="","",'Women''s Smallbore Scores'!D32)</f>
        <v>Mary Tucker</v>
      </c>
      <c r="K18" s="11"/>
      <c r="L18" s="9">
        <f>'Women''s Smallbore Scores'!F32</f>
        <v>5</v>
      </c>
      <c r="M18" s="65">
        <f>'Women''s Smallbore Scores'!L32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Scores'!D23="","",'Women''s Smallbore Scores'!D23)</f>
        <v>Sagen Maddalena</v>
      </c>
      <c r="K19" s="11"/>
      <c r="L19" s="9">
        <f>'Women''s Smallbore Scores'!F23</f>
        <v>5</v>
      </c>
      <c r="M19" s="65">
        <f>'Women''s Smallbore Scores'!L23</f>
        <v>592</v>
      </c>
    </row>
    <row r="20" spans="2:13" x14ac:dyDescent="0.35">
      <c r="B20" s="12">
        <v>3</v>
      </c>
      <c r="C20" s="11" t="str">
        <f>IF('Men''s Smallbore Scores'!D20="","",'Men''s Smallbore Scores'!D20)</f>
        <v>Peter Fiori</v>
      </c>
      <c r="D20" s="11"/>
      <c r="E20" s="9">
        <f>'Men''s Smallbore Scores'!F20</f>
        <v>5</v>
      </c>
      <c r="F20" s="65">
        <f>'Men''s Smallbore Scores'!L20</f>
        <v>591.79999999999995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Scores'!D33="","",'Women''s Smallbore Scores'!D33)</f>
        <v>Emme Walrath</v>
      </c>
      <c r="K26" s="11"/>
      <c r="L26" s="9">
        <f>'Women''s Smallbore Scores'!F33</f>
        <v>5</v>
      </c>
      <c r="M26" s="65">
        <f>'Women''s Smallbore Scores'!L33</f>
        <v>583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581.6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82" priority="9" stopIfTrue="1">
      <formula>AND($B18&lt;=5,$F18&gt;=$E$11)</formula>
    </cfRule>
    <cfRule type="expression" dxfId="81" priority="10">
      <formula>AND($F18&gt;=$E$12,$F18&lt;$E$11)</formula>
    </cfRule>
  </conditionalFormatting>
  <conditionalFormatting sqref="C18:F48">
    <cfRule type="expression" dxfId="80" priority="6" stopIfTrue="1">
      <formula>$F18=""</formula>
    </cfRule>
    <cfRule type="expression" dxfId="79" priority="7" stopIfTrue="1">
      <formula>$E18&lt;5</formula>
    </cfRule>
    <cfRule type="expression" dxfId="78" priority="8" stopIfTrue="1">
      <formula>$F18&lt;$E$12</formula>
    </cfRule>
  </conditionalFormatting>
  <conditionalFormatting sqref="C35:F48">
    <cfRule type="expression" dxfId="77" priority="975" stopIfTrue="1">
      <formula>AND($B38&lt;=5,$F35&gt;=$E$11)</formula>
    </cfRule>
    <cfRule type="expression" dxfId="76" priority="976">
      <formula>AND($F35&gt;=$E$12,$F35&lt;$E$11)</formula>
    </cfRule>
  </conditionalFormatting>
  <conditionalFormatting sqref="J18:M38">
    <cfRule type="expression" dxfId="75" priority="4" stopIfTrue="1">
      <formula>AND($I18&lt;=5,$M18&gt;=$L$11)</formula>
    </cfRule>
    <cfRule type="expression" dxfId="74" priority="5">
      <formula>AND($M18&gt;=$L$12,$M18&lt;$L$11)</formula>
    </cfRule>
  </conditionalFormatting>
  <conditionalFormatting sqref="J18:M72">
    <cfRule type="expression" dxfId="73" priority="1" stopIfTrue="1">
      <formula>$M18=""</formula>
    </cfRule>
    <cfRule type="expression" dxfId="72" priority="2" stopIfTrue="1">
      <formula>$L18&lt;5</formula>
    </cfRule>
    <cfRule type="expression" dxfId="71" priority="3" stopIfTrue="1">
      <formula>$M18&lt;$L$12</formula>
    </cfRule>
  </conditionalFormatting>
  <conditionalFormatting sqref="J39:M72">
    <cfRule type="expression" dxfId="70" priority="855" stopIfTrue="1">
      <formula>AND($I41&lt;=5,$M39&gt;=$L$11)</formula>
    </cfRule>
    <cfRule type="expression" dxfId="69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195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130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6" t="s">
        <v>10</v>
      </c>
      <c r="D16" s="127"/>
      <c r="E16" s="47" t="s">
        <v>14</v>
      </c>
      <c r="G16" s="109" t="s">
        <v>26</v>
      </c>
      <c r="H16" s="126" t="s">
        <v>10</v>
      </c>
      <c r="I16" s="127"/>
      <c r="J16" s="47" t="s">
        <v>14</v>
      </c>
      <c r="L16" s="109" t="s">
        <v>26</v>
      </c>
      <c r="M16" s="126" t="s">
        <v>10</v>
      </c>
      <c r="N16" s="127"/>
      <c r="O16" s="47" t="s">
        <v>14</v>
      </c>
      <c r="Q16" s="109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11"/>
      <c r="C17" s="128"/>
      <c r="D17" s="129"/>
      <c r="E17" s="48" t="s">
        <v>13</v>
      </c>
      <c r="G17" s="111"/>
      <c r="H17" s="128"/>
      <c r="I17" s="129"/>
      <c r="J17" s="48" t="s">
        <v>13</v>
      </c>
      <c r="L17" s="111"/>
      <c r="M17" s="128"/>
      <c r="N17" s="129"/>
      <c r="O17" s="48" t="s">
        <v>13</v>
      </c>
      <c r="Q17" s="111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633.46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592.79999999999995</v>
      </c>
      <c r="Q18" s="44">
        <v>1</v>
      </c>
      <c r="R18" s="124" t="str">
        <f>'Smallbore Ranking'!J18</f>
        <v>Mary Tucker</v>
      </c>
      <c r="S18" s="125"/>
      <c r="T18" s="76">
        <f>'Smallbore Ranking'!M18</f>
        <v>592.20000000000005</v>
      </c>
    </row>
    <row r="19" spans="2:20" x14ac:dyDescent="0.35">
      <c r="B19" s="45">
        <v>2</v>
      </c>
      <c r="C19" s="116" t="str">
        <f>'Air Rifle Ranking'!C19</f>
        <v>Braden Peiser</v>
      </c>
      <c r="D19" s="117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2" t="str">
        <f>'Smallbore Ranking'!C19</f>
        <v>Ivan Roe</v>
      </c>
      <c r="N19" s="123"/>
      <c r="O19" s="68">
        <f>'Smallbore Ranking'!F19</f>
        <v>592</v>
      </c>
      <c r="Q19" s="45">
        <v>2</v>
      </c>
      <c r="R19" s="113" t="str">
        <f>'Smallbore Ranking'!J19</f>
        <v>Sagen Maddalena</v>
      </c>
      <c r="S19" s="113"/>
      <c r="T19" s="67">
        <f>'Smallbore Ranking'!M19</f>
        <v>592</v>
      </c>
    </row>
    <row r="20" spans="2:20" x14ac:dyDescent="0.35">
      <c r="B20" s="45">
        <v>3</v>
      </c>
      <c r="C20" s="116" t="str">
        <f>'Air Rifle Ranking'!C20</f>
        <v>Tim Sherry</v>
      </c>
      <c r="D20" s="117"/>
      <c r="E20" s="67">
        <f>'Air Rifle Ranking'!F20</f>
        <v>630.62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630.43999999999994</v>
      </c>
      <c r="K20" s="9"/>
      <c r="L20" s="45">
        <v>3</v>
      </c>
      <c r="M20" s="116" t="str">
        <f>'Smallbore Ranking'!C20</f>
        <v>Peter Fiori</v>
      </c>
      <c r="N20" s="117"/>
      <c r="O20" s="67">
        <f>'Smallbore Ranking'!F20</f>
        <v>591.79999999999995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589.20000000000005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630.32000000000005</v>
      </c>
      <c r="G21" s="45">
        <v>4</v>
      </c>
      <c r="H21" s="113" t="str">
        <f>'Air Rifle Ranking'!J21</f>
        <v>Cecelia Ossi</v>
      </c>
      <c r="I21" s="113"/>
      <c r="J21" s="67">
        <f>'Air Rifle Ranking'!M21</f>
        <v>630.17999999999995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587.79999999999995</v>
      </c>
    </row>
    <row r="22" spans="2:20" x14ac:dyDescent="0.35">
      <c r="B22" s="45">
        <v>5</v>
      </c>
      <c r="C22" s="116" t="str">
        <f>'Air Rifle Ranking'!C22</f>
        <v>Lucas Kozeniesky</v>
      </c>
      <c r="D22" s="117"/>
      <c r="E22" s="67">
        <f>'Air Rifle Ranking'!F22</f>
        <v>629.9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629.93999999999994</v>
      </c>
      <c r="L22" s="45">
        <v>5</v>
      </c>
      <c r="M22" s="116" t="str">
        <f>'Smallbore Ranking'!C22</f>
        <v>Griffin Lake</v>
      </c>
      <c r="N22" s="117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586.6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629.74</v>
      </c>
      <c r="G23" s="45">
        <v>6</v>
      </c>
      <c r="H23" s="113" t="str">
        <f>'Air Rifle Ranking'!J23</f>
        <v>Sagen Maddalena</v>
      </c>
      <c r="I23" s="113"/>
      <c r="J23" s="67">
        <f>'Air Rifle Ranking'!M23</f>
        <v>629.36</v>
      </c>
      <c r="L23" s="45">
        <v>6</v>
      </c>
      <c r="M23" s="116" t="str">
        <f>'Smallbore Ranking'!C23</f>
        <v>Levi Clark</v>
      </c>
      <c r="N23" s="117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Ivan Roe</v>
      </c>
      <c r="D24" s="133"/>
      <c r="E24" s="94">
        <f>'Air Rifle Ranking'!F24</f>
        <v>629.56000000000006</v>
      </c>
      <c r="G24" s="45">
        <v>7</v>
      </c>
      <c r="H24" s="113" t="str">
        <f>'Air Rifle Ranking'!J24</f>
        <v>Mackenzie Kring</v>
      </c>
      <c r="I24" s="113"/>
      <c r="J24" s="67">
        <f>'Air Rifle Ranking'!M24</f>
        <v>628.79999999999995</v>
      </c>
      <c r="L24" s="45">
        <v>7</v>
      </c>
      <c r="M24" s="122" t="str">
        <f>'Smallbore Ranking'!C24</f>
        <v>Gavin Barnick</v>
      </c>
      <c r="N24" s="123"/>
      <c r="O24" s="68">
        <f>'Smallbore Ranking'!F24</f>
        <v>587.6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2" t="str">
        <f>'Air Rifle Ranking'!C25</f>
        <v>Rylan Kissell</v>
      </c>
      <c r="D25" s="133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Patrick Sunderman</v>
      </c>
      <c r="N25" s="113"/>
      <c r="O25" s="67">
        <f>'Smallbore Ranking'!F25</f>
        <v>587.20000000000005</v>
      </c>
      <c r="Q25" s="45">
        <v>8</v>
      </c>
      <c r="R25" s="113" t="str">
        <f>'Smallbore Ranking'!J25</f>
        <v>Molly McGhin</v>
      </c>
      <c r="S25" s="113"/>
      <c r="T25" s="67">
        <f>'Smallbore Ranking'!M25</f>
        <v>583.4</v>
      </c>
    </row>
    <row r="26" spans="2:20" x14ac:dyDescent="0.35">
      <c r="B26" s="93">
        <v>9</v>
      </c>
      <c r="C26" s="132" t="str">
        <f>'Air Rifle Ranking'!C26</f>
        <v>Brandon Muske</v>
      </c>
      <c r="D26" s="133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Tim Sherry</v>
      </c>
      <c r="N26" s="113"/>
      <c r="O26" s="67">
        <f>'Smallbore Ranking'!F26</f>
        <v>587.20000000000005</v>
      </c>
      <c r="Q26" s="45">
        <v>9</v>
      </c>
      <c r="R26" s="113" t="str">
        <f>'Smallbore Ranking'!J26</f>
        <v>Emme Walrath</v>
      </c>
      <c r="S26" s="113"/>
      <c r="T26" s="67">
        <f>'Smallbore Ranking'!M26</f>
        <v>583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627.9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Karlie Lynn</v>
      </c>
      <c r="S27" s="113"/>
      <c r="T27" s="67">
        <f>'Smallbore Ranking'!M27</f>
        <v>581.79999999999995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86">
        <v>11</v>
      </c>
      <c r="H28" s="134" t="str">
        <f>'Air Rifle Ranking'!J28</f>
        <v>Ashlyn Blake</v>
      </c>
      <c r="I28" s="134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Carley Seabrooke</v>
      </c>
      <c r="S28" s="113"/>
      <c r="T28" s="67">
        <f>'Smallbore Ranking'!M28</f>
        <v>581.6</v>
      </c>
    </row>
    <row r="29" spans="2:20" x14ac:dyDescent="0.35">
      <c r="B29" s="45">
        <v>12</v>
      </c>
      <c r="C29" s="116" t="str">
        <f>'Air Rifle Ranking'!C29</f>
        <v>Tyler Wee</v>
      </c>
      <c r="D29" s="117"/>
      <c r="E29" s="67">
        <f>'Air Rifle Ranking'!F29</f>
        <v>625.72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16" t="str">
        <f>'Air Rifle Ranking'!C30</f>
        <v>Jacob Wisman</v>
      </c>
      <c r="D30" s="117"/>
      <c r="E30" s="67">
        <f>'Air Rifle Ranking'!F30</f>
        <v>625.72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16" t="str">
        <f>'Air Rifle Ranking'!C31</f>
        <v>Sam Adkins</v>
      </c>
      <c r="D31" s="117"/>
      <c r="E31" s="67">
        <f>'Air Rifle Ranking'!F31</f>
        <v>624.83999999999992</v>
      </c>
      <c r="G31" s="45">
        <v>14</v>
      </c>
      <c r="H31" s="113" t="str">
        <f>'Air Rifle Ranking'!J31</f>
        <v>Elizabeth Probst</v>
      </c>
      <c r="I31" s="113"/>
      <c r="J31" s="67">
        <f>'Air Rifle Ranking'!M31</f>
        <v>625.91999999999996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579.4</v>
      </c>
    </row>
    <row r="32" spans="2:20" x14ac:dyDescent="0.35">
      <c r="B32" s="45">
        <v>15</v>
      </c>
      <c r="C32" s="116" t="str">
        <f>'Air Rifle Ranking'!C32</f>
        <v>Teagan Perkowski</v>
      </c>
      <c r="D32" s="117"/>
      <c r="E32" s="67">
        <f>'Air Rifle Ranking'!F32</f>
        <v>623.06000000000006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Jason Dardas</v>
      </c>
      <c r="N32" s="113"/>
      <c r="O32" s="67">
        <f>'Smallbore Ranking'!F32</f>
        <v>581.6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6" t="str">
        <f>'Air Rifle Ranking'!C33</f>
        <v>Dan Schanebrook</v>
      </c>
      <c r="D33" s="117"/>
      <c r="E33" s="67">
        <f>'Air Rifle Ranking'!F33</f>
        <v>622.41999999999996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Jack Ogoreuc</v>
      </c>
      <c r="N33" s="113"/>
      <c r="O33" s="67">
        <f>'Smallbore Ranking'!F33</f>
        <v>577.6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6" t="str">
        <f>'Air Rifle Ranking'!C34</f>
        <v>Jack Ogoreuc</v>
      </c>
      <c r="D34" s="117"/>
      <c r="E34" s="67">
        <f>'Air Rifle Ranking'!F34</f>
        <v>621.83999999999992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625.64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572.33333333333337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6" t="str">
        <f>'Air Rifle Ranking'!C35</f>
        <v>Matt Sanchez</v>
      </c>
      <c r="D35" s="117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16" t="str">
        <f>'Air Rifle Ranking'!C36</f>
        <v>Chance Cover</v>
      </c>
      <c r="D36" s="117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16" t="str">
        <f>'Air Rifle Ranking'!C37</f>
        <v>Gavin Perkowski</v>
      </c>
      <c r="D37" s="117"/>
      <c r="E37" s="67">
        <f>'Air Rifle Ranking'!F37</f>
        <v>628.4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16" t="str">
        <f>'Air Rifle Ranking'!C38</f>
        <v>John Blanton</v>
      </c>
      <c r="D38" s="117"/>
      <c r="E38" s="67">
        <f>'Air Rifle Ranking'!F38</f>
        <v>623.6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16" t="str">
        <f>'Air Rifle Ranking'!C39</f>
        <v>Scott Patterson</v>
      </c>
      <c r="D39" s="117"/>
      <c r="E39" s="67">
        <f>'Air Rifle Ranking'!F39</f>
        <v>623.57500000000005</v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6" t="str">
        <f>'Air Rifle Ranking'!C40</f>
        <v/>
      </c>
      <c r="D40" s="117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6" t="str">
        <f>'Air Rifle Ranking'!C41</f>
        <v/>
      </c>
      <c r="D41" s="117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6" t="str">
        <f>'Air Rifle Ranking'!C42</f>
        <v/>
      </c>
      <c r="D42" s="117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6" t="str">
        <f>'Air Rifle Ranking'!C43</f>
        <v/>
      </c>
      <c r="D43" s="117"/>
      <c r="E43" s="67" t="str">
        <f>'Air Rifle Ranking'!F43</f>
        <v/>
      </c>
      <c r="G43" s="45">
        <v>26</v>
      </c>
      <c r="H43" s="113" t="str">
        <f>'Air Rifle Ranking'!J43</f>
        <v>Kelsey Dardas</v>
      </c>
      <c r="I43" s="113"/>
      <c r="J43" s="67">
        <f>'Air Rifle Ranking'!M43</f>
        <v>621.98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6" t="str">
        <f>'Air Rifle Ranking'!C44</f>
        <v/>
      </c>
      <c r="D44" s="117"/>
      <c r="E44" s="67" t="str">
        <f>'Air Rifle Ranking'!F44</f>
        <v/>
      </c>
      <c r="G44" s="45">
        <v>27</v>
      </c>
      <c r="H44" s="113" t="str">
        <f>'Air Rifle Ranking'!J44</f>
        <v>Elisa Boozer</v>
      </c>
      <c r="I44" s="113"/>
      <c r="J44" s="67">
        <f>'Air Rifle Ranking'!M44</f>
        <v>621.4</v>
      </c>
      <c r="L44" s="46">
        <v>27</v>
      </c>
      <c r="M44" s="115" t="str">
        <f>'Smallbore Ranking'!C44</f>
        <v/>
      </c>
      <c r="N44" s="115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6" t="str">
        <f>'Air Rifle Ranking'!C45</f>
        <v/>
      </c>
      <c r="D45" s="117"/>
      <c r="E45" s="67" t="str">
        <f>'Air Rifle Ranking'!F45</f>
        <v/>
      </c>
      <c r="G45" s="45">
        <v>28</v>
      </c>
      <c r="H45" s="113" t="str">
        <f>'Air Rifle Ranking'!J45</f>
        <v>Alexa Bodrogi</v>
      </c>
      <c r="I45" s="113"/>
      <c r="J45" s="67">
        <f>'Air Rifle Ranking'!M45</f>
        <v>619.93999999999994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6" t="str">
        <f>'Air Rifle Ranking'!C46</f>
        <v/>
      </c>
      <c r="D46" s="117"/>
      <c r="E46" s="67" t="str">
        <f>'Air Rifle Ranking'!F46</f>
        <v/>
      </c>
      <c r="G46" s="45">
        <v>29</v>
      </c>
      <c r="H46" s="113" t="str">
        <f>'Air Rifle Ranking'!J46</f>
        <v>Victoria Leppert</v>
      </c>
      <c r="I46" s="113"/>
      <c r="J46" s="67">
        <f>'Air Rifle Ranking'!M46</f>
        <v>628.79999999999995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6" t="str">
        <f>'Air Rifle Ranking'!C47</f>
        <v/>
      </c>
      <c r="D47" s="117"/>
      <c r="E47" s="67" t="str">
        <f>'Air Rifle Ranking'!F47</f>
        <v/>
      </c>
      <c r="G47" s="45">
        <v>30</v>
      </c>
      <c r="H47" s="113" t="str">
        <f>'Air Rifle Ranking'!J47</f>
        <v>Emma Rhode</v>
      </c>
      <c r="I47" s="113"/>
      <c r="J47" s="67">
        <f>'Air Rifle Ranking'!M47</f>
        <v>627.72499999999991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6" t="str">
        <f>'Air Rifle Ranking'!C48</f>
        <v/>
      </c>
      <c r="D48" s="117"/>
      <c r="E48" s="67" t="str">
        <f>'Air Rifle Ranking'!F48</f>
        <v/>
      </c>
      <c r="G48" s="45">
        <v>31</v>
      </c>
      <c r="H48" s="113" t="str">
        <f>'Air Rifle Ranking'!J48</f>
        <v>Rachael Charles</v>
      </c>
      <c r="I48" s="113"/>
      <c r="J48" s="67">
        <f>'Air Rifle Ranking'!M48</f>
        <v>627.70000000000005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6" t="str">
        <f>'Air Rifle Ranking'!C49</f>
        <v/>
      </c>
      <c r="D49" s="117"/>
      <c r="E49" s="67" t="str">
        <f>'Air Rifle Ranking'!F49</f>
        <v/>
      </c>
      <c r="G49" s="45">
        <v>32</v>
      </c>
      <c r="H49" s="113" t="str">
        <f>'Air Rifle Ranking'!J49</f>
        <v>Lauren Hurley</v>
      </c>
      <c r="I49" s="113"/>
      <c r="J49" s="67">
        <f>'Air Rifle Ranking'!M49</f>
        <v>627.4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6" t="str">
        <f>'Air Rifle Ranking'!C50</f>
        <v/>
      </c>
      <c r="D50" s="117"/>
      <c r="E50" s="67" t="str">
        <f>'Air Rifle Ranking'!F50</f>
        <v/>
      </c>
      <c r="G50" s="45">
        <v>33</v>
      </c>
      <c r="H50" s="113" t="str">
        <f>'Air Rifle Ranking'!J50</f>
        <v>Natalie Perrin</v>
      </c>
      <c r="I50" s="113"/>
      <c r="J50" s="67">
        <f>'Air Rifle Ranking'!M50</f>
        <v>626.5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6" t="str">
        <f>'Air Rifle Ranking'!C51</f>
        <v/>
      </c>
      <c r="D51" s="117"/>
      <c r="E51" s="67" t="str">
        <f>'Air Rifle Ranking'!F51</f>
        <v/>
      </c>
      <c r="G51" s="45">
        <v>34</v>
      </c>
      <c r="H51" s="113" t="str">
        <f>'Air Rifle Ranking'!J51</f>
        <v>Marley Bowden</v>
      </c>
      <c r="I51" s="113"/>
      <c r="J51" s="67">
        <f>'Air Rifle Ranking'!M51</f>
        <v>626.4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6" t="str">
        <f>'Air Rifle Ranking'!C52</f>
        <v/>
      </c>
      <c r="D52" s="117"/>
      <c r="E52" s="67" t="str">
        <f>'Air Rifle Ranking'!F52</f>
        <v/>
      </c>
      <c r="G52" s="45">
        <v>35</v>
      </c>
      <c r="H52" s="113" t="str">
        <f>'Air Rifle Ranking'!J52</f>
        <v>Anne White</v>
      </c>
      <c r="I52" s="113"/>
      <c r="J52" s="67">
        <f>'Air Rifle Ranking'!M52</f>
        <v>625.79999999999995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Gabrielle Ayers</v>
      </c>
      <c r="I54" s="113"/>
      <c r="J54" s="67">
        <f>'Air Rifle Ranking'!M54</f>
        <v>625.20000000000005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Devin Wagner</v>
      </c>
      <c r="I55" s="113"/>
      <c r="J55" s="67">
        <f>'Air Rifle Ranking'!M55</f>
        <v>624.86666666666667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7"/>
      <c r="S71" s="138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5"/>
      <c r="S72" s="136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5" t="str">
        <f>'Air Rifle Ranking'!J80</f>
        <v/>
      </c>
      <c r="I80" s="115"/>
      <c r="J80" s="69" t="str">
        <f>'Air Rifle Ranking'!M80</f>
        <v/>
      </c>
    </row>
  </sheetData>
  <mergeCells count="193"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</mergeCells>
  <conditionalFormatting sqref="B18:E24 B27:E27 B29:E53">
    <cfRule type="expression" dxfId="68" priority="18" stopIfTrue="1">
      <formula>$E18=""</formula>
    </cfRule>
    <cfRule type="expression" dxfId="65" priority="21" stopIfTrue="1">
      <formula>AND($B18&lt;=5,$E18&gt;=$D$11)</formula>
    </cfRule>
    <cfRule type="expression" dxfId="64" priority="22">
      <formula>AND($E18&gt;=$D$12,$E18&lt;$D$11)</formula>
    </cfRule>
  </conditionalFormatting>
  <conditionalFormatting sqref="G18:J27 G29:J80">
    <cfRule type="expression" dxfId="63" priority="556" stopIfTrue="1">
      <formula>$J18=""</formula>
    </cfRule>
    <cfRule type="expression" dxfId="60" priority="559" stopIfTrue="1">
      <formula>AND($G18&lt;=5,$J18&gt;=$I$11)</formula>
    </cfRule>
    <cfRule type="expression" dxfId="59" priority="560">
      <formula>$J18&gt;=$I$12</formula>
    </cfRule>
  </conditionalFormatting>
  <conditionalFormatting sqref="L70">
    <cfRule type="expression" dxfId="58" priority="545">
      <formula>AND($J71&gt;=$I$12,$J71&lt;$I$11)</formula>
    </cfRule>
  </conditionalFormatting>
  <conditionalFormatting sqref="L18:O44">
    <cfRule type="expression" dxfId="57" priority="505" stopIfTrue="1">
      <formula>$O18=""</formula>
    </cfRule>
    <cfRule type="expression" dxfId="54" priority="508" stopIfTrue="1">
      <formula>$O18&gt;=$N$11</formula>
    </cfRule>
    <cfRule type="expression" dxfId="53" priority="509">
      <formula>AND($O18&gt;=$N$12,$O18&lt;$N$11)</formula>
    </cfRule>
  </conditionalFormatting>
  <conditionalFormatting sqref="Q18:T70 Q71:R72 T71:T72">
    <cfRule type="expression" dxfId="52" priority="842" stopIfTrue="1">
      <formula>$T18=""</formula>
    </cfRule>
    <cfRule type="expression" dxfId="49" priority="845" stopIfTrue="1">
      <formula>$T18&gt;=$S$11</formula>
    </cfRule>
    <cfRule type="expression" dxfId="48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2025-09-15T15:57:14Z</dcterms:modified>
</cp:coreProperties>
</file>